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0" yWindow="0" windowWidth="20250" windowHeight="11835" tabRatio="876"/>
  </bookViews>
  <sheets>
    <sheet name="7" sheetId="9" r:id="rId1"/>
  </sheets>
  <definedNames>
    <definedName name="_xlnm.Print_Area" localSheetId="0">'7'!$A$1:$R$141</definedName>
  </definedNames>
  <calcPr calcId="144525"/>
</workbook>
</file>

<file path=xl/calcChain.xml><?xml version="1.0" encoding="utf-8"?>
<calcChain xmlns="http://schemas.openxmlformats.org/spreadsheetml/2006/main">
  <c r="D81" i="9" l="1"/>
  <c r="P53" i="9" l="1"/>
  <c r="G30" i="9" l="1"/>
  <c r="D122" i="9"/>
  <c r="I61" i="9" l="1"/>
  <c r="G61" i="9"/>
  <c r="I59" i="9"/>
  <c r="G59" i="9"/>
  <c r="J59" i="9" l="1"/>
  <c r="K59" i="9" s="1"/>
  <c r="J61" i="9"/>
  <c r="K61" i="9" s="1"/>
  <c r="O61" i="9" s="1"/>
  <c r="R61" i="9" s="1"/>
  <c r="O59" i="9"/>
  <c r="R59" i="9" l="1"/>
  <c r="I56" i="9"/>
  <c r="G56" i="9"/>
  <c r="I50" i="9"/>
  <c r="G50" i="9"/>
  <c r="J56" i="9" l="1"/>
  <c r="K56" i="9" s="1"/>
  <c r="O56" i="9" s="1"/>
  <c r="R56" i="9" s="1"/>
  <c r="J50" i="9"/>
  <c r="K50" i="9" s="1"/>
  <c r="P50" i="9" l="1"/>
  <c r="R50" i="9" s="1"/>
  <c r="I48" i="9" l="1"/>
  <c r="I49" i="9"/>
  <c r="I51" i="9"/>
  <c r="I52" i="9"/>
  <c r="I54" i="9"/>
  <c r="I47" i="9"/>
  <c r="G48" i="9"/>
  <c r="G49" i="9"/>
  <c r="G51" i="9"/>
  <c r="G52" i="9"/>
  <c r="G54" i="9"/>
  <c r="G55" i="9"/>
  <c r="G57" i="9"/>
  <c r="G58" i="9"/>
  <c r="G60" i="9"/>
  <c r="G62" i="9"/>
  <c r="G63" i="9"/>
  <c r="G64" i="9"/>
  <c r="G47" i="9"/>
  <c r="G39" i="9"/>
  <c r="J21" i="9" l="1"/>
  <c r="K21" i="9" s="1"/>
  <c r="O21" i="9" l="1"/>
  <c r="P21" i="9" s="1"/>
  <c r="G76" i="9"/>
  <c r="R21" i="9" l="1"/>
  <c r="I64" i="9"/>
  <c r="J64" i="9" l="1"/>
  <c r="K64" i="9" s="1"/>
  <c r="O64" i="9" s="1"/>
  <c r="R64" i="9" s="1"/>
  <c r="J52" i="9"/>
  <c r="K52" i="9" l="1"/>
  <c r="P52" i="9" l="1"/>
  <c r="R52" i="9" s="1"/>
  <c r="E21" i="9" l="1"/>
  <c r="Q127" i="9" l="1"/>
  <c r="Q122" i="9"/>
  <c r="Q99" i="9"/>
  <c r="Q86" i="9"/>
  <c r="Q79" i="9"/>
  <c r="Q66" i="9"/>
  <c r="Q44" i="9"/>
  <c r="Q37" i="9"/>
  <c r="Q28" i="9"/>
  <c r="Q22" i="9"/>
  <c r="Q67" i="9" l="1"/>
  <c r="Q128" i="9"/>
  <c r="Q134" i="9" s="1"/>
  <c r="Q136" i="9" l="1"/>
  <c r="Q135" i="9"/>
  <c r="P127" i="9" l="1"/>
  <c r="N127" i="9"/>
  <c r="M127" i="9"/>
  <c r="L127" i="9"/>
  <c r="G127" i="9"/>
  <c r="D127" i="9"/>
  <c r="C127" i="9"/>
  <c r="I126" i="9"/>
  <c r="J126" i="9" s="1"/>
  <c r="K126" i="9" s="1"/>
  <c r="I125" i="9"/>
  <c r="J125" i="9" s="1"/>
  <c r="K125" i="9" s="1"/>
  <c r="I124" i="9"/>
  <c r="I127" i="9" l="1"/>
  <c r="J124" i="9"/>
  <c r="K124" i="9" s="1"/>
  <c r="K127" i="9" s="1"/>
  <c r="O125" i="9"/>
  <c r="R125" i="9" s="1"/>
  <c r="O126" i="9"/>
  <c r="R126" i="9" s="1"/>
  <c r="O124" i="9" l="1"/>
  <c r="R124" i="9" s="1"/>
  <c r="J127" i="9"/>
  <c r="O127" i="9"/>
  <c r="R127" i="9" l="1"/>
  <c r="J39" i="9" l="1"/>
  <c r="K39" i="9" s="1"/>
  <c r="I55" i="9"/>
  <c r="I57" i="9"/>
  <c r="I58" i="9"/>
  <c r="I60" i="9"/>
  <c r="I62" i="9"/>
  <c r="I63" i="9"/>
  <c r="I46" i="9"/>
  <c r="G46" i="9"/>
  <c r="G37" i="9"/>
  <c r="G28" i="9"/>
  <c r="B18" i="9"/>
  <c r="C18" i="9" s="1"/>
  <c r="D18" i="9" s="1"/>
  <c r="E18" i="9" s="1"/>
  <c r="G18" i="9" s="1"/>
  <c r="H18" i="9" s="1"/>
  <c r="I18" i="9" s="1"/>
  <c r="J18" i="9" s="1"/>
  <c r="L18" i="9" s="1"/>
  <c r="M18" i="9" s="1"/>
  <c r="N18" i="9" s="1"/>
  <c r="O18" i="9" s="1"/>
  <c r="P18" i="9" s="1"/>
  <c r="Q18" i="9" s="1"/>
  <c r="E122" i="9"/>
  <c r="C122" i="9"/>
  <c r="I121" i="9"/>
  <c r="J121" i="9" s="1"/>
  <c r="K121" i="9" s="1"/>
  <c r="I120" i="9"/>
  <c r="J120" i="9" s="1"/>
  <c r="K120" i="9" s="1"/>
  <c r="I119" i="9"/>
  <c r="J119" i="9" s="1"/>
  <c r="K119" i="9" s="1"/>
  <c r="I118" i="9"/>
  <c r="J118" i="9" s="1"/>
  <c r="K118" i="9" s="1"/>
  <c r="I117" i="9"/>
  <c r="J117" i="9" s="1"/>
  <c r="K117" i="9" s="1"/>
  <c r="I116" i="9"/>
  <c r="J116" i="9" s="1"/>
  <c r="K116" i="9" s="1"/>
  <c r="J115" i="9"/>
  <c r="J114" i="9"/>
  <c r="K114" i="9" s="1"/>
  <c r="J113" i="9"/>
  <c r="K113" i="9" s="1"/>
  <c r="J112" i="9"/>
  <c r="J111" i="9"/>
  <c r="J110" i="9"/>
  <c r="K110" i="9" s="1"/>
  <c r="J109" i="9"/>
  <c r="K109" i="9" s="1"/>
  <c r="P109" i="9" s="1"/>
  <c r="J108" i="9"/>
  <c r="J107" i="9"/>
  <c r="K107" i="9" s="1"/>
  <c r="J106" i="9"/>
  <c r="K106" i="9" s="1"/>
  <c r="P106" i="9" s="1"/>
  <c r="J105" i="9"/>
  <c r="J104" i="9"/>
  <c r="K104" i="9" s="1"/>
  <c r="J103" i="9"/>
  <c r="K103" i="9" s="1"/>
  <c r="J102" i="9"/>
  <c r="K102" i="9" s="1"/>
  <c r="P102" i="9" s="1"/>
  <c r="I101" i="9"/>
  <c r="J101" i="9" s="1"/>
  <c r="K101" i="9" s="1"/>
  <c r="E99" i="9"/>
  <c r="D99" i="9"/>
  <c r="C99" i="9"/>
  <c r="I98" i="9"/>
  <c r="J98" i="9" s="1"/>
  <c r="K98" i="9" s="1"/>
  <c r="I97" i="9"/>
  <c r="J97" i="9" s="1"/>
  <c r="K97" i="9" s="1"/>
  <c r="I96" i="9"/>
  <c r="J96" i="9" s="1"/>
  <c r="K96" i="9" s="1"/>
  <c r="J95" i="9"/>
  <c r="K95" i="9" s="1"/>
  <c r="P95" i="9" s="1"/>
  <c r="J94" i="9"/>
  <c r="K94" i="9" s="1"/>
  <c r="J93" i="9"/>
  <c r="K93" i="9" s="1"/>
  <c r="J92" i="9"/>
  <c r="K92" i="9" s="1"/>
  <c r="J91" i="9"/>
  <c r="K91" i="9" s="1"/>
  <c r="I90" i="9"/>
  <c r="J90" i="9" s="1"/>
  <c r="K90" i="9" s="1"/>
  <c r="I89" i="9"/>
  <c r="J89" i="9" s="1"/>
  <c r="K89" i="9" s="1"/>
  <c r="I88" i="9"/>
  <c r="J88" i="9" s="1"/>
  <c r="D86" i="9"/>
  <c r="C86" i="9"/>
  <c r="I85" i="9"/>
  <c r="J85" i="9" s="1"/>
  <c r="K85" i="9" s="1"/>
  <c r="I84" i="9"/>
  <c r="J84" i="9" s="1"/>
  <c r="K84" i="9" s="1"/>
  <c r="I83" i="9"/>
  <c r="J83" i="9" s="1"/>
  <c r="K83" i="9" s="1"/>
  <c r="I82" i="9"/>
  <c r="J82" i="9" s="1"/>
  <c r="K82" i="9" s="1"/>
  <c r="D79" i="9"/>
  <c r="C79" i="9"/>
  <c r="I78" i="9"/>
  <c r="J78" i="9" s="1"/>
  <c r="K78" i="9" s="1"/>
  <c r="I77" i="9"/>
  <c r="J77" i="9" s="1"/>
  <c r="K77" i="9" s="1"/>
  <c r="N66" i="9"/>
  <c r="D66" i="9"/>
  <c r="C66" i="9"/>
  <c r="E44" i="9"/>
  <c r="D44" i="9"/>
  <c r="C44" i="9"/>
  <c r="I43" i="9"/>
  <c r="J43" i="9" s="1"/>
  <c r="K43" i="9" s="1"/>
  <c r="I42" i="9"/>
  <c r="J42" i="9" s="1"/>
  <c r="K42" i="9" s="1"/>
  <c r="I41" i="9"/>
  <c r="J41" i="9" s="1"/>
  <c r="K41" i="9" s="1"/>
  <c r="E37" i="9"/>
  <c r="D37" i="9"/>
  <c r="C37" i="9"/>
  <c r="I36" i="9"/>
  <c r="J36" i="9" s="1"/>
  <c r="K36" i="9" s="1"/>
  <c r="I35" i="9"/>
  <c r="J35" i="9" s="1"/>
  <c r="K35" i="9" s="1"/>
  <c r="I34" i="9"/>
  <c r="J34" i="9" s="1"/>
  <c r="K34" i="9" s="1"/>
  <c r="I33" i="9"/>
  <c r="J33" i="9" s="1"/>
  <c r="K33" i="9" s="1"/>
  <c r="I32" i="9"/>
  <c r="J32" i="9" s="1"/>
  <c r="K32" i="9" s="1"/>
  <c r="I31" i="9"/>
  <c r="J31" i="9" s="1"/>
  <c r="K31" i="9" s="1"/>
  <c r="A31" i="9"/>
  <c r="A32" i="9" s="1"/>
  <c r="A33" i="9" s="1"/>
  <c r="A34" i="9" s="1"/>
  <c r="A35" i="9" s="1"/>
  <c r="A36" i="9" s="1"/>
  <c r="A40" i="9" s="1"/>
  <c r="A41" i="9" s="1"/>
  <c r="A42" i="9" s="1"/>
  <c r="A43" i="9" s="1"/>
  <c r="A54" i="9" s="1"/>
  <c r="J30" i="9"/>
  <c r="P28" i="9"/>
  <c r="N28" i="9"/>
  <c r="M28" i="9"/>
  <c r="L28" i="9"/>
  <c r="D28" i="9"/>
  <c r="C28" i="9"/>
  <c r="I27" i="9"/>
  <c r="J27" i="9" s="1"/>
  <c r="K27" i="9" s="1"/>
  <c r="I26" i="9"/>
  <c r="J26" i="9" s="1"/>
  <c r="K26" i="9" s="1"/>
  <c r="I25" i="9"/>
  <c r="J25" i="9" s="1"/>
  <c r="K25" i="9" s="1"/>
  <c r="I24" i="9"/>
  <c r="A24" i="9"/>
  <c r="A25" i="9" s="1"/>
  <c r="A26" i="9" s="1"/>
  <c r="A27" i="9" s="1"/>
  <c r="P22" i="9"/>
  <c r="D22" i="9"/>
  <c r="C22" i="9"/>
  <c r="P104" i="9" l="1"/>
  <c r="R104" i="9" s="1"/>
  <c r="P110" i="9"/>
  <c r="P114" i="9"/>
  <c r="R114" i="9" s="1"/>
  <c r="P103" i="9"/>
  <c r="R103" i="9" s="1"/>
  <c r="P107" i="9"/>
  <c r="P113" i="9"/>
  <c r="P94" i="9"/>
  <c r="L39" i="9"/>
  <c r="P39" i="9" s="1"/>
  <c r="N39" i="9"/>
  <c r="E128" i="9"/>
  <c r="E67" i="9"/>
  <c r="K30" i="9"/>
  <c r="C67" i="9"/>
  <c r="C73" i="9" s="1"/>
  <c r="D67" i="9"/>
  <c r="M67" i="9"/>
  <c r="D128" i="9"/>
  <c r="L92" i="9"/>
  <c r="L94" i="9"/>
  <c r="K108" i="9"/>
  <c r="K112" i="9"/>
  <c r="C128" i="9"/>
  <c r="L91" i="9"/>
  <c r="P91" i="9" s="1"/>
  <c r="L93" i="9"/>
  <c r="P93" i="9" s="1"/>
  <c r="K105" i="9"/>
  <c r="K111" i="9"/>
  <c r="K115" i="9"/>
  <c r="J47" i="9"/>
  <c r="K47" i="9" s="1"/>
  <c r="P47" i="9" s="1"/>
  <c r="O83" i="9"/>
  <c r="R83" i="9" s="1"/>
  <c r="R95" i="9"/>
  <c r="R113" i="9"/>
  <c r="O117" i="9"/>
  <c r="R117" i="9" s="1"/>
  <c r="R106" i="9"/>
  <c r="O118" i="9"/>
  <c r="R118" i="9" s="1"/>
  <c r="O77" i="9"/>
  <c r="R77" i="9" s="1"/>
  <c r="O85" i="9"/>
  <c r="R85" i="9" s="1"/>
  <c r="O89" i="9"/>
  <c r="R89" i="9" s="1"/>
  <c r="O97" i="9"/>
  <c r="R97" i="9" s="1"/>
  <c r="R107" i="9"/>
  <c r="O119" i="9"/>
  <c r="R119" i="9" s="1"/>
  <c r="O101" i="9"/>
  <c r="R101" i="9" s="1"/>
  <c r="R109" i="9"/>
  <c r="O121" i="9"/>
  <c r="R121" i="9" s="1"/>
  <c r="O84" i="9"/>
  <c r="R84" i="9" s="1"/>
  <c r="O96" i="9"/>
  <c r="R96" i="9" s="1"/>
  <c r="R102" i="9"/>
  <c r="R110" i="9"/>
  <c r="J49" i="9"/>
  <c r="O78" i="9"/>
  <c r="R78" i="9" s="1"/>
  <c r="O82" i="9"/>
  <c r="R82" i="9" s="1"/>
  <c r="O98" i="9"/>
  <c r="R98" i="9" s="1"/>
  <c r="O116" i="9"/>
  <c r="R116" i="9" s="1"/>
  <c r="O120" i="9"/>
  <c r="R120" i="9" s="1"/>
  <c r="G44" i="9"/>
  <c r="G79" i="9"/>
  <c r="G128" i="9" s="1"/>
  <c r="O31" i="9"/>
  <c r="R31" i="9" s="1"/>
  <c r="O33" i="9"/>
  <c r="R33" i="9" s="1"/>
  <c r="O35" i="9"/>
  <c r="R35" i="9" s="1"/>
  <c r="O25" i="9"/>
  <c r="R25" i="9" s="1"/>
  <c r="O27" i="9"/>
  <c r="R27" i="9" s="1"/>
  <c r="J60" i="9"/>
  <c r="J62" i="9"/>
  <c r="K62" i="9" s="1"/>
  <c r="J57" i="9"/>
  <c r="K57" i="9" s="1"/>
  <c r="O57" i="9" s="1"/>
  <c r="J63" i="9"/>
  <c r="O90" i="9"/>
  <c r="R90" i="9" s="1"/>
  <c r="J46" i="9"/>
  <c r="K46" i="9" s="1"/>
  <c r="J55" i="9"/>
  <c r="K55" i="9" s="1"/>
  <c r="O55" i="9" s="1"/>
  <c r="J76" i="9"/>
  <c r="J58" i="9"/>
  <c r="K58" i="9" s="1"/>
  <c r="J54" i="9"/>
  <c r="K54" i="9" s="1"/>
  <c r="P54" i="9" s="1"/>
  <c r="J48" i="9"/>
  <c r="K48" i="9" s="1"/>
  <c r="J40" i="9"/>
  <c r="K40" i="9" s="1"/>
  <c r="J99" i="9"/>
  <c r="J51" i="9"/>
  <c r="K51" i="9" s="1"/>
  <c r="P51" i="9" s="1"/>
  <c r="G66" i="9"/>
  <c r="I66" i="9"/>
  <c r="O32" i="9"/>
  <c r="R32" i="9" s="1"/>
  <c r="O36" i="9"/>
  <c r="R36" i="9" s="1"/>
  <c r="O26" i="9"/>
  <c r="R26" i="9" s="1"/>
  <c r="O34" i="9"/>
  <c r="R34" i="9" s="1"/>
  <c r="I28" i="9"/>
  <c r="J24" i="9"/>
  <c r="J22" i="9"/>
  <c r="O41" i="9"/>
  <c r="R41" i="9" s="1"/>
  <c r="O42" i="9"/>
  <c r="R42" i="9" s="1"/>
  <c r="O43" i="9"/>
  <c r="R43" i="9" s="1"/>
  <c r="J81" i="9"/>
  <c r="K81" i="9" s="1"/>
  <c r="K88" i="9"/>
  <c r="J122" i="9"/>
  <c r="P108" i="9" l="1"/>
  <c r="R108" i="9" s="1"/>
  <c r="P92" i="9"/>
  <c r="R92" i="9" s="1"/>
  <c r="P48" i="9"/>
  <c r="P30" i="9"/>
  <c r="P37" i="9" s="1"/>
  <c r="L105" i="9"/>
  <c r="P105" i="9" s="1"/>
  <c r="P115" i="9"/>
  <c r="R115" i="9" s="1"/>
  <c r="M112" i="9"/>
  <c r="P112" i="9" s="1"/>
  <c r="L111" i="9"/>
  <c r="P111" i="9" s="1"/>
  <c r="N40" i="9"/>
  <c r="N44" i="9" s="1"/>
  <c r="N67" i="9" s="1"/>
  <c r="N81" i="9"/>
  <c r="N86" i="9" s="1"/>
  <c r="N128" i="9" s="1"/>
  <c r="R47" i="9"/>
  <c r="M122" i="9"/>
  <c r="M128" i="9" s="1"/>
  <c r="R93" i="9"/>
  <c r="R91" i="9"/>
  <c r="K60" i="9"/>
  <c r="G67" i="9"/>
  <c r="C134" i="9"/>
  <c r="K122" i="9"/>
  <c r="L40" i="9"/>
  <c r="P40" i="9" s="1"/>
  <c r="P44" i="9" s="1"/>
  <c r="R94" i="9"/>
  <c r="I67" i="9"/>
  <c r="K49" i="9"/>
  <c r="K76" i="9"/>
  <c r="L99" i="9"/>
  <c r="L81" i="9"/>
  <c r="P81" i="9" s="1"/>
  <c r="P86" i="9" s="1"/>
  <c r="K63" i="9"/>
  <c r="R51" i="9"/>
  <c r="O46" i="9"/>
  <c r="R46" i="9" s="1"/>
  <c r="O88" i="9"/>
  <c r="R88" i="9" s="1"/>
  <c r="O62" i="9"/>
  <c r="R62" i="9" s="1"/>
  <c r="O58" i="9"/>
  <c r="R58" i="9" s="1"/>
  <c r="R55" i="9"/>
  <c r="R57" i="9"/>
  <c r="R65" i="9"/>
  <c r="K44" i="9"/>
  <c r="J44" i="9"/>
  <c r="J66" i="9"/>
  <c r="J86" i="9"/>
  <c r="K22" i="9"/>
  <c r="O22" i="9"/>
  <c r="K99" i="9"/>
  <c r="J79" i="9"/>
  <c r="J37" i="9"/>
  <c r="K24" i="9"/>
  <c r="J28" i="9"/>
  <c r="R111" i="9" l="1"/>
  <c r="P99" i="9"/>
  <c r="R48" i="9"/>
  <c r="P49" i="9"/>
  <c r="P66" i="9" s="1"/>
  <c r="P67" i="9" s="1"/>
  <c r="R30" i="9"/>
  <c r="R105" i="9"/>
  <c r="P122" i="9"/>
  <c r="L122" i="9"/>
  <c r="L76" i="9"/>
  <c r="J128" i="9"/>
  <c r="R112" i="9"/>
  <c r="N14" i="9"/>
  <c r="L44" i="9"/>
  <c r="L67" i="9" s="1"/>
  <c r="O60" i="9"/>
  <c r="R60" i="9" s="1"/>
  <c r="K66" i="9"/>
  <c r="C136" i="9"/>
  <c r="J67" i="9"/>
  <c r="R40" i="9"/>
  <c r="O99" i="9"/>
  <c r="R81" i="9"/>
  <c r="L86" i="9"/>
  <c r="O63" i="9"/>
  <c r="R39" i="9"/>
  <c r="R22" i="9"/>
  <c r="R99" i="9"/>
  <c r="R54" i="9"/>
  <c r="K28" i="9"/>
  <c r="O24" i="9"/>
  <c r="K37" i="9"/>
  <c r="K86" i="9"/>
  <c r="K79" i="9"/>
  <c r="P76" i="9" l="1"/>
  <c r="P79" i="9" s="1"/>
  <c r="P128" i="9" s="1"/>
  <c r="R49" i="9"/>
  <c r="R122" i="9"/>
  <c r="L79" i="9"/>
  <c r="L128" i="9" s="1"/>
  <c r="O122" i="9"/>
  <c r="O79" i="9"/>
  <c r="O44" i="9"/>
  <c r="K128" i="9"/>
  <c r="K67" i="9"/>
  <c r="R63" i="9"/>
  <c r="O66" i="9"/>
  <c r="O28" i="9"/>
  <c r="R28" i="9" s="1"/>
  <c r="O37" i="9"/>
  <c r="R44" i="9"/>
  <c r="R86" i="9"/>
  <c r="O86" i="9"/>
  <c r="R24" i="9"/>
  <c r="R76" i="9" l="1"/>
  <c r="R79" i="9" s="1"/>
  <c r="R128" i="9" s="1"/>
  <c r="O128" i="9"/>
  <c r="R66" i="9"/>
  <c r="O67" i="9"/>
  <c r="R37" i="9"/>
  <c r="R71" i="9" s="1"/>
  <c r="R129" i="9" l="1"/>
  <c r="R131" i="9"/>
  <c r="R132" i="9"/>
  <c r="R67" i="9"/>
  <c r="R70" i="9" s="1"/>
  <c r="R73" i="9" s="1"/>
  <c r="R134" i="9" l="1"/>
</calcChain>
</file>

<file path=xl/comments1.xml><?xml version="1.0" encoding="utf-8"?>
<comments xmlns="http://schemas.openxmlformats.org/spreadsheetml/2006/main">
  <authors>
    <author>Un1t</author>
  </authors>
  <commentList>
    <comment ref="H28" authorId="0">
      <text>
        <r>
          <rPr>
            <b/>
            <sz val="9"/>
            <color indexed="81"/>
            <rFont val="Tahoma"/>
            <family val="2"/>
            <charset val="204"/>
          </rPr>
          <t>Un1t: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<sst xmlns="http://schemas.openxmlformats.org/spreadsheetml/2006/main" count="142" uniqueCount="116">
  <si>
    <t>СОГЛАСОВАНО:</t>
  </si>
  <si>
    <t>Код</t>
  </si>
  <si>
    <t>Форма по ОКУД</t>
  </si>
  <si>
    <t>по ОКПО</t>
  </si>
  <si>
    <t>Номер документа</t>
  </si>
  <si>
    <t>дата составления</t>
  </si>
  <si>
    <t>№ п/п</t>
  </si>
  <si>
    <t>К-во шт. ед.</t>
  </si>
  <si>
    <t>Базовый  фонд оплаты труда  руб.</t>
  </si>
  <si>
    <t>Руководители структурных подразделений</t>
  </si>
  <si>
    <t>Заведующий хозяйством</t>
  </si>
  <si>
    <t>Итого:</t>
  </si>
  <si>
    <t>Главный бухгалтер</t>
  </si>
  <si>
    <t>Работники пищеблока (столовой, кухни)</t>
  </si>
  <si>
    <t xml:space="preserve">     ШТАТНОЕ  РАСПИСАНИЕ</t>
  </si>
  <si>
    <t>Группа по оплате труда руководите ля (предель ное ее соот ношение)</t>
  </si>
  <si>
    <t>Административно-управленческий  персонал</t>
  </si>
  <si>
    <t xml:space="preserve"> Учебно-воспитательный  персонал</t>
  </si>
  <si>
    <t>Педагогический  персонал</t>
  </si>
  <si>
    <t>Новый должностной оклад,руб.</t>
  </si>
  <si>
    <t xml:space="preserve"> Должностной  оклад, руб.</t>
  </si>
  <si>
    <t>Районный  коэффициент (15%), руб.</t>
  </si>
  <si>
    <t>ОБЛАСТНОЙ БЮДЖЕТ</t>
  </si>
  <si>
    <t>Заведующий</t>
  </si>
  <si>
    <t xml:space="preserve"> Руководитель организации</t>
  </si>
  <si>
    <t xml:space="preserve">Заместители руководителя учреждения </t>
  </si>
  <si>
    <t>МЕСТНЫЙ БЮДЖЕТ</t>
  </si>
  <si>
    <t>Работники по содержанию зданий и помещений</t>
  </si>
  <si>
    <t>Итого местный бюджет в месяц, руб.</t>
  </si>
  <si>
    <t>Итого областной бюджет в месяц, руб.</t>
  </si>
  <si>
    <t>Итого по учреждению в месяц, руб.</t>
  </si>
  <si>
    <t>Делопроизводитель</t>
  </si>
  <si>
    <t>Заместитель руководителя</t>
  </si>
  <si>
    <t>Специалист по охране труда</t>
  </si>
  <si>
    <t>Программист</t>
  </si>
  <si>
    <t>Младший воспитатель</t>
  </si>
  <si>
    <t>Помощник воспитателя</t>
  </si>
  <si>
    <t>Старший воспитатель</t>
  </si>
  <si>
    <t>Воспитатель</t>
  </si>
  <si>
    <t>Музыкальный руководитель</t>
  </si>
  <si>
    <t>Инструктор по физической культуре</t>
  </si>
  <si>
    <t>Учитель-логопед</t>
  </si>
  <si>
    <t>Учитель-дефектолог</t>
  </si>
  <si>
    <t>Педагог-психолог</t>
  </si>
  <si>
    <t>Социальный педагог</t>
  </si>
  <si>
    <t>Педагог дополнительного образования</t>
  </si>
  <si>
    <t>Бухгалтер</t>
  </si>
  <si>
    <t>Инженер-энергетик</t>
  </si>
  <si>
    <t>Заведующий производством</t>
  </si>
  <si>
    <t>Шеф-повар</t>
  </si>
  <si>
    <t>Заведующий столовой</t>
  </si>
  <si>
    <t>Повар</t>
  </si>
  <si>
    <t>Кухонный рабочий</t>
  </si>
  <si>
    <t>Мойщик посуды</t>
  </si>
  <si>
    <t>Калькулятор</t>
  </si>
  <si>
    <t>Грузчик</t>
  </si>
  <si>
    <t>Кастелянша</t>
  </si>
  <si>
    <t>Подсобный рабочий</t>
  </si>
  <si>
    <t>Кладовщик</t>
  </si>
  <si>
    <t>Оператор стиральных машин</t>
  </si>
  <si>
    <t>Рабочий по комплексному обслуживанию и ремонту зданий</t>
  </si>
  <si>
    <t>Плотник</t>
  </si>
  <si>
    <t>Электромонтер</t>
  </si>
  <si>
    <t>Уборщик служебных помещений</t>
  </si>
  <si>
    <t>Сторож</t>
  </si>
  <si>
    <t>Вахтер</t>
  </si>
  <si>
    <t>Швея</t>
  </si>
  <si>
    <t>единиц</t>
  </si>
  <si>
    <t xml:space="preserve">Квалификационная категория   </t>
  </si>
  <si>
    <t>%</t>
  </si>
  <si>
    <t>руб</t>
  </si>
  <si>
    <t>За работу в сельской местности</t>
  </si>
  <si>
    <t>Педагогический персонал</t>
  </si>
  <si>
    <t>Доплаты до МРОТ с районным коэффициентом, руб. (ст. 133 ТК РФ)</t>
  </si>
  <si>
    <t>Проверил:</t>
  </si>
  <si>
    <t>Группа по оплате труда руководителя</t>
  </si>
  <si>
    <t>Всего в месяц (9+10+11+12+13+14)  руб.</t>
  </si>
  <si>
    <t xml:space="preserve">              Штат в количестве           </t>
  </si>
  <si>
    <t>Слесарь-сантехник</t>
  </si>
  <si>
    <t>Главный бухгалтер:</t>
  </si>
  <si>
    <t>Тьютор</t>
  </si>
  <si>
    <t xml:space="preserve"> УТВЕРЖДАЮ:</t>
  </si>
  <si>
    <t xml:space="preserve">Приказом организации от                                №         </t>
  </si>
  <si>
    <t>О.М. Казанцева</t>
  </si>
  <si>
    <t>Заведующий  ___________________ Л.Г. Горинова</t>
  </si>
  <si>
    <t>Премиальный фонд по итогам года. Руб.</t>
  </si>
  <si>
    <t xml:space="preserve">Уборщик территории </t>
  </si>
  <si>
    <t xml:space="preserve"> </t>
  </si>
  <si>
    <t>Муниципальное автономное дошкольное образовательное учреждение "Детский сад № 7"</t>
  </si>
  <si>
    <t>____________________ О.П. Нейфельд</t>
  </si>
  <si>
    <t xml:space="preserve">      ________________  К.В. Горобец</t>
  </si>
  <si>
    <t>Всего  областной бюджет в год, руб.</t>
  </si>
  <si>
    <t>Всего местный бюджет в год, руб.</t>
  </si>
  <si>
    <t>Замешение на время отпусков , руб.</t>
  </si>
  <si>
    <t>Унифицированная форма № Т-3, утверждена Постановлением Госкомитета России от 05.01.2004 № 1</t>
  </si>
  <si>
    <t>0301017</t>
  </si>
  <si>
    <t>Е.Г. Захарова</t>
  </si>
  <si>
    <t>Слесарь-электрик по ремонту электрооборудования</t>
  </si>
  <si>
    <t>Повар 1.2. 3 разрядов</t>
  </si>
  <si>
    <t xml:space="preserve"> Глава МО Богданович</t>
  </si>
  <si>
    <t>Директор МКУ УО МО БОГДАНОВИЧ</t>
  </si>
  <si>
    <t xml:space="preserve">       Надбавки ( руб)</t>
  </si>
  <si>
    <t>Стимулирующие и иные выплаты,руб.</t>
  </si>
  <si>
    <t>Компенсационные выплаты(за вредные условия труда),руб.</t>
  </si>
  <si>
    <t>Компенсационные выплаты(за ночные и праздничные),руб.</t>
  </si>
  <si>
    <t>Компенсационные выплаты(за дополнительные виды работ),руб.</t>
  </si>
  <si>
    <t>Итого областной бюджет на 3 месяца , руб.</t>
  </si>
  <si>
    <t>Итого областной бюджет на 9 месяцев, руб.</t>
  </si>
  <si>
    <t>Итого меснтый бюджет на 3 месяца, руб.</t>
  </si>
  <si>
    <t>Итого местный бюджет на 9 месяцев, руб.</t>
  </si>
  <si>
    <t>Вводится в действие на  01.01.2026г.</t>
  </si>
  <si>
    <t>на период с 01 января 2026г. по 31 декабря 2026г.</t>
  </si>
  <si>
    <t>Дополнительный объем средств на индексацию, руб</t>
  </si>
  <si>
    <t>Всего областной бюджет на 2026 год, руб.</t>
  </si>
  <si>
    <t>Всего местный бюджет на 2026 год, руб.</t>
  </si>
  <si>
    <t>Итого по учреждению на 2026 год,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</si>
</sst>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#,##0.00_ ;\-#,##0.00\ "/>
    <numFmt numFmtId="165" formatCode="#,##0.00000"/>
  </numFmts>
  <fonts count="32" x14ac:knownFonts="1">
    <font>
      <sz val="8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u/>
      <sz val="9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FF0000"/>
      <name val="Times New Roman"/>
      <family val="1"/>
      <charset val="204"/>
    </font>
    <font>
      <b/>
      <sz val="10"/>
      <color theme="3" tint="-0.249977111117893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i/>
      <u/>
      <sz val="18"/>
      <color rgb="FF0070C0"/>
      <name val="Times New Roman"/>
      <family val="1"/>
      <charset val="204"/>
    </font>
    <font>
      <sz val="10"/>
      <color rgb="FF000000"/>
      <name val="Arial"/>
      <family val="2"/>
    </font>
    <font>
      <b/>
      <sz val="10"/>
      <color rgb="FF000000"/>
      <name val="Arial CYR"/>
      <family val="2"/>
    </font>
    <font>
      <sz val="13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4">
    <xf numFmtId="0" fontId="0" fillId="0" borderId="0"/>
    <xf numFmtId="0" fontId="20" fillId="0" borderId="45">
      <alignment horizontal="center" vertical="center" wrapText="1"/>
    </xf>
    <xf numFmtId="0" fontId="21" fillId="0" borderId="45">
      <alignment vertical="top" wrapText="1"/>
    </xf>
    <xf numFmtId="0" fontId="26" fillId="0" borderId="0"/>
  </cellStyleXfs>
  <cellXfs count="220">
    <xf numFmtId="0" fontId="0" fillId="0" borderId="0" xfId="0"/>
    <xf numFmtId="0" fontId="2" fillId="0" borderId="0" xfId="0" applyFont="1" applyAlignme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vertical="center"/>
    </xf>
    <xf numFmtId="4" fontId="1" fillId="2" borderId="1" xfId="0" applyNumberFormat="1" applyFont="1" applyFill="1" applyBorder="1" applyAlignment="1">
      <alignment horizontal="center" shrinkToFit="1"/>
    </xf>
    <xf numFmtId="4" fontId="13" fillId="2" borderId="1" xfId="0" applyNumberFormat="1" applyFont="1" applyFill="1" applyBorder="1" applyAlignment="1">
      <alignment horizontal="center" shrinkToFit="1"/>
    </xf>
    <xf numFmtId="4" fontId="1" fillId="2" borderId="1" xfId="0" applyNumberFormat="1" applyFont="1" applyFill="1" applyBorder="1" applyAlignment="1">
      <alignment horizontal="center"/>
    </xf>
    <xf numFmtId="4" fontId="8" fillId="2" borderId="1" xfId="0" applyNumberFormat="1" applyFont="1" applyFill="1" applyBorder="1" applyAlignment="1">
      <alignment horizontal="center" vertical="center"/>
    </xf>
    <xf numFmtId="4" fontId="12" fillId="2" borderId="1" xfId="0" applyNumberFormat="1" applyFont="1" applyFill="1" applyBorder="1" applyAlignment="1">
      <alignment horizontal="left" wrapText="1" shrinkToFit="1"/>
    </xf>
    <xf numFmtId="4" fontId="12" fillId="2" borderId="1" xfId="0" applyNumberFormat="1" applyFont="1" applyFill="1" applyBorder="1" applyAlignment="1">
      <alignment wrapText="1" shrinkToFit="1"/>
    </xf>
    <xf numFmtId="4" fontId="12" fillId="2" borderId="1" xfId="0" applyNumberFormat="1" applyFont="1" applyFill="1" applyBorder="1" applyAlignment="1">
      <alignment horizontal="center" shrinkToFit="1"/>
    </xf>
    <xf numFmtId="4" fontId="13" fillId="2" borderId="1" xfId="0" applyNumberFormat="1" applyFont="1" applyFill="1" applyBorder="1" applyAlignment="1">
      <alignment horizontal="left" wrapText="1" shrinkToFit="1"/>
    </xf>
    <xf numFmtId="0" fontId="1" fillId="2" borderId="17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/>
    </xf>
    <xf numFmtId="4" fontId="1" fillId="0" borderId="20" xfId="0" applyNumberFormat="1" applyFont="1" applyBorder="1" applyAlignment="1">
      <alignment horizontal="left" vertical="center"/>
    </xf>
    <xf numFmtId="4" fontId="1" fillId="2" borderId="20" xfId="0" applyNumberFormat="1" applyFont="1" applyFill="1" applyBorder="1" applyAlignment="1">
      <alignment horizontal="center"/>
    </xf>
    <xf numFmtId="4" fontId="1" fillId="2" borderId="20" xfId="0" applyNumberFormat="1" applyFont="1" applyFill="1" applyBorder="1" applyAlignment="1">
      <alignment horizontal="center" shrinkToFit="1"/>
    </xf>
    <xf numFmtId="0" fontId="1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4" fontId="12" fillId="2" borderId="20" xfId="0" applyNumberFormat="1" applyFont="1" applyFill="1" applyBorder="1" applyAlignment="1">
      <alignment horizontal="left" wrapText="1" shrinkToFit="1"/>
    </xf>
    <xf numFmtId="0" fontId="1" fillId="2" borderId="19" xfId="0" applyFont="1" applyFill="1" applyBorder="1" applyAlignment="1">
      <alignment horizontal="center"/>
    </xf>
    <xf numFmtId="3" fontId="1" fillId="2" borderId="16" xfId="0" applyNumberFormat="1" applyFont="1" applyFill="1" applyBorder="1" applyAlignment="1">
      <alignment horizontal="center" vertical="center"/>
    </xf>
    <xf numFmtId="4" fontId="8" fillId="3" borderId="23" xfId="0" applyNumberFormat="1" applyFont="1" applyFill="1" applyBorder="1" applyAlignment="1">
      <alignment horizontal="center" vertical="center"/>
    </xf>
    <xf numFmtId="4" fontId="8" fillId="3" borderId="23" xfId="0" applyNumberFormat="1" applyFont="1" applyFill="1" applyBorder="1" applyAlignment="1">
      <alignment horizontal="center" shrinkToFit="1"/>
    </xf>
    <xf numFmtId="4" fontId="8" fillId="3" borderId="24" xfId="0" applyNumberFormat="1" applyFont="1" applyFill="1" applyBorder="1" applyAlignment="1">
      <alignment horizontal="center" shrinkToFit="1"/>
    </xf>
    <xf numFmtId="0" fontId="1" fillId="3" borderId="2" xfId="0" applyFont="1" applyFill="1" applyBorder="1" applyAlignment="1">
      <alignment horizontal="center"/>
    </xf>
    <xf numFmtId="4" fontId="8" fillId="3" borderId="23" xfId="0" applyNumberFormat="1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4" fontId="1" fillId="2" borderId="21" xfId="0" applyNumberFormat="1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/>
    </xf>
    <xf numFmtId="4" fontId="1" fillId="2" borderId="20" xfId="0" applyNumberFormat="1" applyFont="1" applyFill="1" applyBorder="1" applyAlignment="1">
      <alignment horizontal="left"/>
    </xf>
    <xf numFmtId="4" fontId="13" fillId="2" borderId="20" xfId="0" applyNumberFormat="1" applyFont="1" applyFill="1" applyBorder="1" applyAlignment="1">
      <alignment horizontal="center" shrinkToFit="1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14" fillId="0" borderId="0" xfId="0" applyFont="1"/>
    <xf numFmtId="4" fontId="8" fillId="2" borderId="31" xfId="0" applyNumberFormat="1" applyFont="1" applyFill="1" applyBorder="1" applyAlignment="1">
      <alignment horizontal="center" vertical="center" shrinkToFit="1"/>
    </xf>
    <xf numFmtId="4" fontId="1" fillId="2" borderId="1" xfId="0" applyNumberFormat="1" applyFont="1" applyFill="1" applyBorder="1" applyAlignment="1">
      <alignment horizontal="left" vertical="center"/>
    </xf>
    <xf numFmtId="4" fontId="1" fillId="2" borderId="21" xfId="0" applyNumberFormat="1" applyFont="1" applyFill="1" applyBorder="1" applyAlignment="1">
      <alignment horizontal="left" vertical="center"/>
    </xf>
    <xf numFmtId="4" fontId="1" fillId="2" borderId="1" xfId="0" applyNumberFormat="1" applyFont="1" applyFill="1" applyBorder="1" applyAlignment="1">
      <alignment horizontal="center" vertical="center"/>
    </xf>
    <xf numFmtId="10" fontId="1" fillId="2" borderId="20" xfId="0" applyNumberFormat="1" applyFont="1" applyFill="1" applyBorder="1" applyAlignment="1">
      <alignment horizontal="center" shrinkToFit="1"/>
    </xf>
    <xf numFmtId="10" fontId="1" fillId="2" borderId="1" xfId="0" applyNumberFormat="1" applyFont="1" applyFill="1" applyBorder="1" applyAlignment="1">
      <alignment horizontal="center" shrinkToFit="1"/>
    </xf>
    <xf numFmtId="0" fontId="9" fillId="0" borderId="0" xfId="0" applyFont="1" applyAlignment="1">
      <alignment vertical="center"/>
    </xf>
    <xf numFmtId="0" fontId="1" fillId="2" borderId="14" xfId="0" applyFont="1" applyFill="1" applyBorder="1" applyAlignment="1">
      <alignment horizontal="center" vertical="center"/>
    </xf>
    <xf numFmtId="4" fontId="1" fillId="2" borderId="26" xfId="0" applyNumberFormat="1" applyFont="1" applyFill="1" applyBorder="1" applyAlignment="1">
      <alignment horizontal="center"/>
    </xf>
    <xf numFmtId="4" fontId="1" fillId="2" borderId="26" xfId="0" applyNumberFormat="1" applyFont="1" applyFill="1" applyBorder="1" applyAlignment="1">
      <alignment horizontal="center" shrinkToFit="1"/>
    </xf>
    <xf numFmtId="4" fontId="1" fillId="2" borderId="32" xfId="0" applyNumberFormat="1" applyFont="1" applyFill="1" applyBorder="1" applyAlignment="1">
      <alignment horizontal="center" shrinkToFit="1"/>
    </xf>
    <xf numFmtId="2" fontId="1" fillId="2" borderId="20" xfId="0" applyNumberFormat="1" applyFont="1" applyFill="1" applyBorder="1" applyAlignment="1">
      <alignment horizontal="center" shrinkToFit="1"/>
    </xf>
    <xf numFmtId="43" fontId="1" fillId="2" borderId="20" xfId="0" applyNumberFormat="1" applyFont="1" applyFill="1" applyBorder="1" applyAlignment="1">
      <alignment horizontal="center" shrinkToFit="1"/>
    </xf>
    <xf numFmtId="43" fontId="1" fillId="2" borderId="32" xfId="0" applyNumberFormat="1" applyFont="1" applyFill="1" applyBorder="1" applyAlignment="1">
      <alignment horizontal="center" shrinkToFit="1"/>
    </xf>
    <xf numFmtId="10" fontId="1" fillId="2" borderId="32" xfId="0" applyNumberFormat="1" applyFont="1" applyFill="1" applyBorder="1" applyAlignment="1">
      <alignment horizontal="center" shrinkToFit="1"/>
    </xf>
    <xf numFmtId="4" fontId="1" fillId="2" borderId="39" xfId="0" applyNumberFormat="1" applyFont="1" applyFill="1" applyBorder="1" applyAlignment="1">
      <alignment horizontal="center" shrinkToFit="1"/>
    </xf>
    <xf numFmtId="43" fontId="1" fillId="2" borderId="1" xfId="0" applyNumberFormat="1" applyFont="1" applyFill="1" applyBorder="1" applyAlignment="1">
      <alignment horizontal="center" shrinkToFit="1"/>
    </xf>
    <xf numFmtId="0" fontId="2" fillId="2" borderId="28" xfId="0" applyFont="1" applyFill="1" applyBorder="1" applyAlignment="1">
      <alignment horizontal="center" vertical="center" wrapText="1"/>
    </xf>
    <xf numFmtId="164" fontId="1" fillId="2" borderId="20" xfId="0" applyNumberFormat="1" applyFont="1" applyFill="1" applyBorder="1" applyAlignment="1">
      <alignment horizontal="center" shrinkToFit="1"/>
    </xf>
    <xf numFmtId="3" fontId="1" fillId="2" borderId="18" xfId="0" applyNumberFormat="1" applyFont="1" applyFill="1" applyBorder="1" applyAlignment="1">
      <alignment horizontal="center" vertical="center"/>
    </xf>
    <xf numFmtId="4" fontId="12" fillId="2" borderId="13" xfId="0" applyNumberFormat="1" applyFont="1" applyFill="1" applyBorder="1" applyAlignment="1">
      <alignment horizontal="left" wrapText="1" shrinkToFit="1"/>
    </xf>
    <xf numFmtId="4" fontId="1" fillId="2" borderId="13" xfId="0" applyNumberFormat="1" applyFont="1" applyFill="1" applyBorder="1" applyAlignment="1">
      <alignment horizontal="center"/>
    </xf>
    <xf numFmtId="4" fontId="1" fillId="2" borderId="13" xfId="0" applyNumberFormat="1" applyFont="1" applyFill="1" applyBorder="1" applyAlignment="1">
      <alignment horizontal="center" shrinkToFit="1"/>
    </xf>
    <xf numFmtId="43" fontId="1" fillId="2" borderId="34" xfId="0" applyNumberFormat="1" applyFont="1" applyFill="1" applyBorder="1" applyAlignment="1">
      <alignment horizontal="center" shrinkToFit="1"/>
    </xf>
    <xf numFmtId="10" fontId="1" fillId="2" borderId="34" xfId="0" applyNumberFormat="1" applyFont="1" applyFill="1" applyBorder="1" applyAlignment="1">
      <alignment horizontal="center" shrinkToFit="1"/>
    </xf>
    <xf numFmtId="4" fontId="1" fillId="2" borderId="34" xfId="0" applyNumberFormat="1" applyFont="1" applyFill="1" applyBorder="1" applyAlignment="1">
      <alignment horizontal="center" shrinkToFit="1"/>
    </xf>
    <xf numFmtId="0" fontId="2" fillId="0" borderId="0" xfId="0" applyFont="1" applyFill="1"/>
    <xf numFmtId="4" fontId="8" fillId="4" borderId="23" xfId="0" applyNumberFormat="1" applyFont="1" applyFill="1" applyBorder="1" applyAlignment="1">
      <alignment horizontal="center" shrinkToFit="1"/>
    </xf>
    <xf numFmtId="4" fontId="1" fillId="0" borderId="26" xfId="0" applyNumberFormat="1" applyFont="1" applyFill="1" applyBorder="1" applyAlignment="1">
      <alignment horizontal="center" shrinkToFit="1"/>
    </xf>
    <xf numFmtId="0" fontId="7" fillId="0" borderId="0" xfId="0" applyFont="1" applyBorder="1" applyAlignment="1">
      <alignment wrapText="1" shrinkToFit="1"/>
    </xf>
    <xf numFmtId="0" fontId="1" fillId="0" borderId="0" xfId="0" applyFont="1" applyBorder="1" applyAlignment="1">
      <alignment vertical="center"/>
    </xf>
    <xf numFmtId="4" fontId="1" fillId="0" borderId="1" xfId="0" applyNumberFormat="1" applyFont="1" applyFill="1" applyBorder="1" applyAlignment="1">
      <alignment horizontal="center" shrinkToFit="1"/>
    </xf>
    <xf numFmtId="0" fontId="7" fillId="0" borderId="0" xfId="0" applyFont="1" applyAlignment="1">
      <alignment horizontal="left"/>
    </xf>
    <xf numFmtId="4" fontId="1" fillId="2" borderId="46" xfId="0" applyNumberFormat="1" applyFont="1" applyFill="1" applyBorder="1" applyAlignment="1">
      <alignment horizontal="center" vertical="center" shrinkToFit="1"/>
    </xf>
    <xf numFmtId="4" fontId="1" fillId="2" borderId="46" xfId="0" applyNumberFormat="1" applyFont="1" applyFill="1" applyBorder="1" applyAlignment="1">
      <alignment horizontal="center" shrinkToFit="1"/>
    </xf>
    <xf numFmtId="0" fontId="22" fillId="0" borderId="0" xfId="0" applyFont="1"/>
    <xf numFmtId="0" fontId="4" fillId="0" borderId="0" xfId="0" applyFont="1" applyAlignment="1">
      <alignment vertical="top"/>
    </xf>
    <xf numFmtId="0" fontId="22" fillId="0" borderId="0" xfId="0" applyFont="1" applyAlignment="1">
      <alignment vertical="top"/>
    </xf>
    <xf numFmtId="0" fontId="3" fillId="0" borderId="0" xfId="0" applyFont="1"/>
    <xf numFmtId="4" fontId="12" fillId="0" borderId="1" xfId="0" applyNumberFormat="1" applyFont="1" applyFill="1" applyBorder="1" applyAlignment="1">
      <alignment horizontal="left" wrapText="1" shrinkToFit="1"/>
    </xf>
    <xf numFmtId="4" fontId="24" fillId="3" borderId="0" xfId="0" applyNumberFormat="1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4" fontId="8" fillId="0" borderId="0" xfId="0" applyNumberFormat="1" applyFont="1" applyFill="1" applyBorder="1" applyAlignment="1">
      <alignment horizontal="left"/>
    </xf>
    <xf numFmtId="4" fontId="8" fillId="0" borderId="0" xfId="0" applyNumberFormat="1" applyFont="1" applyFill="1" applyBorder="1" applyAlignment="1">
      <alignment horizontal="center" shrinkToFit="1"/>
    </xf>
    <xf numFmtId="0" fontId="2" fillId="0" borderId="0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4" fontId="14" fillId="0" borderId="0" xfId="0" applyNumberFormat="1" applyFont="1"/>
    <xf numFmtId="4" fontId="12" fillId="0" borderId="26" xfId="0" applyNumberFormat="1" applyFont="1" applyFill="1" applyBorder="1" applyAlignment="1">
      <alignment horizontal="left" wrapText="1" shrinkToFit="1"/>
    </xf>
    <xf numFmtId="4" fontId="8" fillId="5" borderId="23" xfId="0" applyNumberFormat="1" applyFont="1" applyFill="1" applyBorder="1" applyAlignment="1">
      <alignment horizontal="center" shrinkToFit="1"/>
    </xf>
    <xf numFmtId="4" fontId="8" fillId="5" borderId="34" xfId="0" applyNumberFormat="1" applyFont="1" applyFill="1" applyBorder="1" applyAlignment="1">
      <alignment horizontal="center" shrinkToFit="1"/>
    </xf>
    <xf numFmtId="0" fontId="1" fillId="5" borderId="2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4" fontId="11" fillId="3" borderId="23" xfId="0" applyNumberFormat="1" applyFont="1" applyFill="1" applyBorder="1" applyAlignment="1">
      <alignment horizontal="center"/>
    </xf>
    <xf numFmtId="164" fontId="1" fillId="0" borderId="32" xfId="0" applyNumberFormat="1" applyFont="1" applyFill="1" applyBorder="1" applyAlignment="1">
      <alignment horizontal="center" shrinkToFit="1"/>
    </xf>
    <xf numFmtId="10" fontId="1" fillId="0" borderId="32" xfId="0" applyNumberFormat="1" applyFont="1" applyFill="1" applyBorder="1" applyAlignment="1">
      <alignment horizontal="center" shrinkToFit="1"/>
    </xf>
    <xf numFmtId="4" fontId="1" fillId="0" borderId="40" xfId="0" applyNumberFormat="1" applyFont="1" applyFill="1" applyBorder="1" applyAlignment="1">
      <alignment horizontal="center" shrinkToFit="1"/>
    </xf>
    <xf numFmtId="4" fontId="1" fillId="0" borderId="32" xfId="0" applyNumberFormat="1" applyFont="1" applyFill="1" applyBorder="1" applyAlignment="1">
      <alignment horizontal="center" shrinkToFit="1"/>
    </xf>
    <xf numFmtId="0" fontId="8" fillId="0" borderId="0" xfId="0" applyFont="1" applyAlignment="1"/>
    <xf numFmtId="4" fontId="1" fillId="3" borderId="1" xfId="0" applyNumberFormat="1" applyFont="1" applyFill="1" applyBorder="1" applyAlignment="1">
      <alignment horizontal="center" shrinkToFit="1"/>
    </xf>
    <xf numFmtId="4" fontId="8" fillId="3" borderId="31" xfId="0" applyNumberFormat="1" applyFont="1" applyFill="1" applyBorder="1" applyAlignment="1">
      <alignment horizontal="center" vertical="center" shrinkToFit="1"/>
    </xf>
    <xf numFmtId="4" fontId="8" fillId="3" borderId="24" xfId="0" applyNumberFormat="1" applyFont="1" applyFill="1" applyBorder="1" applyAlignment="1">
      <alignment horizontal="center"/>
    </xf>
    <xf numFmtId="4" fontId="1" fillId="3" borderId="7" xfId="0" applyNumberFormat="1" applyFont="1" applyFill="1" applyBorder="1" applyAlignment="1">
      <alignment horizontal="center" shrinkToFit="1"/>
    </xf>
    <xf numFmtId="4" fontId="8" fillId="5" borderId="24" xfId="0" applyNumberFormat="1" applyFont="1" applyFill="1" applyBorder="1" applyAlignment="1">
      <alignment horizontal="center" shrinkToFit="1"/>
    </xf>
    <xf numFmtId="4" fontId="8" fillId="5" borderId="35" xfId="0" applyNumberFormat="1" applyFont="1" applyFill="1" applyBorder="1" applyAlignment="1">
      <alignment horizontal="center" vertical="center" shrinkToFit="1"/>
    </xf>
    <xf numFmtId="4" fontId="8" fillId="3" borderId="33" xfId="0" applyNumberFormat="1" applyFont="1" applyFill="1" applyBorder="1" applyAlignment="1">
      <alignment horizontal="center" vertical="center" shrinkToFit="1"/>
    </xf>
    <xf numFmtId="165" fontId="8" fillId="3" borderId="31" xfId="0" applyNumberFormat="1" applyFont="1" applyFill="1" applyBorder="1" applyAlignment="1">
      <alignment horizontal="center" vertical="center" shrinkToFit="1"/>
    </xf>
    <xf numFmtId="4" fontId="8" fillId="4" borderId="24" xfId="0" applyNumberFormat="1" applyFont="1" applyFill="1" applyBorder="1" applyAlignment="1">
      <alignment horizontal="center" shrinkToFit="1"/>
    </xf>
    <xf numFmtId="4" fontId="8" fillId="5" borderId="32" xfId="0" applyNumberFormat="1" applyFont="1" applyFill="1" applyBorder="1" applyAlignment="1">
      <alignment horizontal="center" shrinkToFit="1"/>
    </xf>
    <xf numFmtId="4" fontId="8" fillId="5" borderId="33" xfId="0" applyNumberFormat="1" applyFont="1" applyFill="1" applyBorder="1" applyAlignment="1">
      <alignment horizontal="center" shrinkToFit="1"/>
    </xf>
    <xf numFmtId="4" fontId="8" fillId="5" borderId="1" xfId="0" applyNumberFormat="1" applyFont="1" applyFill="1" applyBorder="1" applyAlignment="1">
      <alignment horizontal="center" shrinkToFit="1"/>
    </xf>
    <xf numFmtId="4" fontId="8" fillId="5" borderId="26" xfId="0" applyNumberFormat="1" applyFont="1" applyFill="1" applyBorder="1" applyAlignment="1">
      <alignment horizontal="center" shrinkToFit="1"/>
    </xf>
    <xf numFmtId="4" fontId="8" fillId="5" borderId="27" xfId="0" applyNumberFormat="1" applyFont="1" applyFill="1" applyBorder="1" applyAlignment="1">
      <alignment horizontal="center" shrinkToFit="1"/>
    </xf>
    <xf numFmtId="4" fontId="8" fillId="5" borderId="7" xfId="0" applyNumberFormat="1" applyFont="1" applyFill="1" applyBorder="1" applyAlignment="1">
      <alignment horizontal="center" shrinkToFit="1"/>
    </xf>
    <xf numFmtId="4" fontId="1" fillId="5" borderId="13" xfId="0" applyNumberFormat="1" applyFont="1" applyFill="1" applyBorder="1" applyAlignment="1">
      <alignment horizontal="center" shrinkToFit="1"/>
    </xf>
    <xf numFmtId="4" fontId="1" fillId="5" borderId="28" xfId="0" applyNumberFormat="1" applyFont="1" applyFill="1" applyBorder="1" applyAlignment="1">
      <alignment horizontal="center" shrinkToFit="1"/>
    </xf>
    <xf numFmtId="4" fontId="1" fillId="5" borderId="7" xfId="0" applyNumberFormat="1" applyFont="1" applyFill="1" applyBorder="1" applyAlignment="1">
      <alignment horizontal="center" shrinkToFit="1"/>
    </xf>
    <xf numFmtId="4" fontId="1" fillId="5" borderId="35" xfId="0" applyNumberFormat="1" applyFont="1" applyFill="1" applyBorder="1" applyAlignment="1">
      <alignment horizontal="center" shrinkToFit="1"/>
    </xf>
    <xf numFmtId="4" fontId="8" fillId="4" borderId="35" xfId="0" applyNumberFormat="1" applyFont="1" applyFill="1" applyBorder="1" applyAlignment="1">
      <alignment horizontal="center" vertical="center" shrinkToFit="1"/>
    </xf>
    <xf numFmtId="4" fontId="1" fillId="3" borderId="20" xfId="0" applyNumberFormat="1" applyFont="1" applyFill="1" applyBorder="1" applyAlignment="1">
      <alignment horizontal="center" shrinkToFit="1"/>
    </xf>
    <xf numFmtId="4" fontId="1" fillId="3" borderId="26" xfId="0" applyNumberFormat="1" applyFont="1" applyFill="1" applyBorder="1" applyAlignment="1">
      <alignment horizontal="center" shrinkToFit="1"/>
    </xf>
    <xf numFmtId="4" fontId="1" fillId="3" borderId="27" xfId="0" applyNumberFormat="1" applyFont="1" applyFill="1" applyBorder="1" applyAlignment="1">
      <alignment horizontal="center" shrinkToFi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wrapText="1"/>
    </xf>
    <xf numFmtId="49" fontId="8" fillId="0" borderId="1" xfId="0" applyNumberFormat="1" applyFont="1" applyBorder="1" applyAlignment="1">
      <alignment horizontal="center"/>
    </xf>
    <xf numFmtId="4" fontId="8" fillId="5" borderId="23" xfId="0" applyNumberFormat="1" applyFont="1" applyFill="1" applyBorder="1" applyAlignment="1">
      <alignment horizontal="left"/>
    </xf>
    <xf numFmtId="0" fontId="29" fillId="0" borderId="0" xfId="0" applyFont="1"/>
    <xf numFmtId="4" fontId="31" fillId="2" borderId="20" xfId="0" applyNumberFormat="1" applyFont="1" applyFill="1" applyBorder="1" applyAlignment="1">
      <alignment horizontal="center" shrinkToFit="1"/>
    </xf>
    <xf numFmtId="4" fontId="31" fillId="2" borderId="1" xfId="0" applyNumberFormat="1" applyFont="1" applyFill="1" applyBorder="1" applyAlignment="1">
      <alignment horizontal="center" vertical="center"/>
    </xf>
    <xf numFmtId="4" fontId="31" fillId="2" borderId="21" xfId="0" applyNumberFormat="1" applyFont="1" applyFill="1" applyBorder="1" applyAlignment="1">
      <alignment horizontal="center" vertical="center"/>
    </xf>
    <xf numFmtId="4" fontId="31" fillId="2" borderId="1" xfId="0" applyNumberFormat="1" applyFont="1" applyFill="1" applyBorder="1" applyAlignment="1">
      <alignment horizontal="center" shrinkToFit="1"/>
    </xf>
    <xf numFmtId="4" fontId="31" fillId="2" borderId="26" xfId="0" applyNumberFormat="1" applyFont="1" applyFill="1" applyBorder="1" applyAlignment="1">
      <alignment horizontal="center" shrinkToFi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top"/>
    </xf>
    <xf numFmtId="0" fontId="28" fillId="4" borderId="2" xfId="0" applyFont="1" applyFill="1" applyBorder="1" applyAlignment="1">
      <alignment horizontal="left" vertical="center" wrapText="1"/>
    </xf>
    <xf numFmtId="0" fontId="28" fillId="4" borderId="22" xfId="0" applyFont="1" applyFill="1" applyBorder="1" applyAlignment="1">
      <alignment horizontal="left" vertical="center" wrapText="1"/>
    </xf>
    <xf numFmtId="4" fontId="8" fillId="5" borderId="49" xfId="0" applyNumberFormat="1" applyFont="1" applyFill="1" applyBorder="1" applyAlignment="1">
      <alignment horizontal="left"/>
    </xf>
    <xf numFmtId="4" fontId="8" fillId="5" borderId="41" xfId="0" applyNumberFormat="1" applyFont="1" applyFill="1" applyBorder="1" applyAlignment="1">
      <alignment horizontal="left"/>
    </xf>
    <xf numFmtId="4" fontId="28" fillId="5" borderId="9" xfId="0" applyNumberFormat="1" applyFont="1" applyFill="1" applyBorder="1" applyAlignment="1">
      <alignment horizontal="left" wrapText="1"/>
    </xf>
    <xf numFmtId="4" fontId="28" fillId="5" borderId="1" xfId="0" applyNumberFormat="1" applyFont="1" applyFill="1" applyBorder="1" applyAlignment="1">
      <alignment horizontal="left" wrapText="1"/>
    </xf>
    <xf numFmtId="4" fontId="16" fillId="2" borderId="2" xfId="0" applyNumberFormat="1" applyFont="1" applyFill="1" applyBorder="1" applyAlignment="1">
      <alignment horizontal="center" vertical="center"/>
    </xf>
    <xf numFmtId="4" fontId="16" fillId="2" borderId="3" xfId="0" applyNumberFormat="1" applyFont="1" applyFill="1" applyBorder="1" applyAlignment="1">
      <alignment horizontal="center" vertical="center"/>
    </xf>
    <xf numFmtId="4" fontId="16" fillId="2" borderId="4" xfId="0" applyNumberFormat="1" applyFont="1" applyFill="1" applyBorder="1" applyAlignment="1">
      <alignment horizontal="center" vertical="center"/>
    </xf>
    <xf numFmtId="0" fontId="18" fillId="2" borderId="33" xfId="0" applyFont="1" applyFill="1" applyBorder="1" applyAlignment="1">
      <alignment horizontal="center" vertical="center" wrapText="1"/>
    </xf>
    <xf numFmtId="0" fontId="18" fillId="2" borderId="47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" fontId="28" fillId="5" borderId="49" xfId="0" applyNumberFormat="1" applyFont="1" applyFill="1" applyBorder="1" applyAlignment="1">
      <alignment horizontal="left" wrapText="1"/>
    </xf>
    <xf numFmtId="4" fontId="28" fillId="5" borderId="41" xfId="0" applyNumberFormat="1" applyFont="1" applyFill="1" applyBorder="1" applyAlignment="1">
      <alignment horizontal="left" wrapText="1"/>
    </xf>
    <xf numFmtId="0" fontId="4" fillId="0" borderId="0" xfId="0" applyFont="1" applyAlignment="1">
      <alignment horizontal="left"/>
    </xf>
    <xf numFmtId="0" fontId="7" fillId="2" borderId="38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22" fillId="0" borderId="0" xfId="0" applyFont="1" applyAlignment="1">
      <alignment vertical="top"/>
    </xf>
    <xf numFmtId="0" fontId="22" fillId="0" borderId="0" xfId="0" applyFont="1" applyAlignment="1">
      <alignment horizontal="left"/>
    </xf>
    <xf numFmtId="0" fontId="22" fillId="0" borderId="0" xfId="0" applyFont="1" applyAlignment="1">
      <alignment vertical="justify"/>
    </xf>
    <xf numFmtId="0" fontId="22" fillId="0" borderId="0" xfId="0" applyFont="1" applyAlignment="1">
      <alignment horizontal="left" vertical="top"/>
    </xf>
    <xf numFmtId="0" fontId="7" fillId="0" borderId="0" xfId="0" applyFont="1" applyAlignment="1">
      <alignment horizontal="right" vertical="top" wrapText="1"/>
    </xf>
    <xf numFmtId="0" fontId="3" fillId="5" borderId="42" xfId="0" applyFont="1" applyFill="1" applyBorder="1" applyAlignment="1">
      <alignment wrapText="1"/>
    </xf>
    <xf numFmtId="0" fontId="30" fillId="5" borderId="43" xfId="0" applyFont="1" applyFill="1" applyBorder="1" applyAlignment="1">
      <alignment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19" fillId="0" borderId="0" xfId="0" applyFont="1" applyAlignment="1">
      <alignment horizontal="center" vertical="center" wrapText="1" shrinkToFit="1"/>
    </xf>
    <xf numFmtId="0" fontId="1" fillId="0" borderId="0" xfId="0" applyFont="1" applyAlignment="1">
      <alignment horizontal="right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7" fillId="0" borderId="48" xfId="0" applyFont="1" applyBorder="1" applyAlignment="1">
      <alignment horizontal="left"/>
    </xf>
    <xf numFmtId="0" fontId="25" fillId="0" borderId="0" xfId="0" applyFont="1" applyAlignment="1">
      <alignment horizontal="left" vertical="center"/>
    </xf>
    <xf numFmtId="0" fontId="25" fillId="0" borderId="0" xfId="0" applyFont="1" applyBorder="1" applyAlignment="1">
      <alignment horizontal="left" vertical="center"/>
    </xf>
    <xf numFmtId="0" fontId="7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 shrinkToFit="1"/>
    </xf>
    <xf numFmtId="0" fontId="1" fillId="0" borderId="6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4" fontId="8" fillId="4" borderId="2" xfId="0" applyNumberFormat="1" applyFont="1" applyFill="1" applyBorder="1" applyAlignment="1">
      <alignment horizontal="left"/>
    </xf>
    <xf numFmtId="4" fontId="8" fillId="4" borderId="22" xfId="0" applyNumberFormat="1" applyFont="1" applyFill="1" applyBorder="1" applyAlignment="1">
      <alignment horizontal="left"/>
    </xf>
    <xf numFmtId="0" fontId="10" fillId="2" borderId="40" xfId="0" applyFont="1" applyFill="1" applyBorder="1" applyAlignment="1">
      <alignment horizontal="center" vertical="center" wrapText="1"/>
    </xf>
    <xf numFmtId="0" fontId="10" fillId="2" borderId="41" xfId="0" applyFont="1" applyFill="1" applyBorder="1" applyAlignment="1">
      <alignment horizontal="center" vertical="center" wrapText="1"/>
    </xf>
    <xf numFmtId="4" fontId="16" fillId="2" borderId="14" xfId="0" applyNumberFormat="1" applyFont="1" applyFill="1" applyBorder="1" applyAlignment="1">
      <alignment horizontal="center" vertical="center"/>
    </xf>
    <xf numFmtId="4" fontId="16" fillId="2" borderId="15" xfId="0" applyNumberFormat="1" applyFont="1" applyFill="1" applyBorder="1" applyAlignment="1">
      <alignment horizontal="center" vertical="center"/>
    </xf>
    <xf numFmtId="4" fontId="16" fillId="2" borderId="30" xfId="0" applyNumberFormat="1" applyFont="1" applyFill="1" applyBorder="1" applyAlignment="1">
      <alignment horizontal="center" vertical="center"/>
    </xf>
    <xf numFmtId="14" fontId="17" fillId="2" borderId="8" xfId="0" applyNumberFormat="1" applyFont="1" applyFill="1" applyBorder="1" applyAlignment="1">
      <alignment horizontal="center" vertical="center"/>
    </xf>
    <xf numFmtId="14" fontId="17" fillId="2" borderId="0" xfId="0" applyNumberFormat="1" applyFont="1" applyFill="1" applyBorder="1" applyAlignment="1">
      <alignment horizontal="center" vertical="center"/>
    </xf>
    <xf numFmtId="14" fontId="17" fillId="2" borderId="5" xfId="0" applyNumberFormat="1" applyFont="1" applyFill="1" applyBorder="1" applyAlignment="1">
      <alignment horizontal="center" vertical="center"/>
    </xf>
    <xf numFmtId="0" fontId="16" fillId="2" borderId="17" xfId="0" applyFont="1" applyFill="1" applyBorder="1" applyAlignment="1">
      <alignment horizontal="center"/>
    </xf>
    <xf numFmtId="0" fontId="16" fillId="2" borderId="36" xfId="0" applyFont="1" applyFill="1" applyBorder="1" applyAlignment="1">
      <alignment horizontal="center"/>
    </xf>
    <xf numFmtId="0" fontId="16" fillId="2" borderId="37" xfId="0" applyFont="1" applyFill="1" applyBorder="1" applyAlignment="1">
      <alignment horizontal="center"/>
    </xf>
    <xf numFmtId="0" fontId="15" fillId="2" borderId="14" xfId="0" applyFont="1" applyFill="1" applyBorder="1" applyAlignment="1">
      <alignment horizontal="center" vertical="center" wrapText="1"/>
    </xf>
    <xf numFmtId="0" fontId="15" fillId="2" borderId="15" xfId="0" applyFont="1" applyFill="1" applyBorder="1" applyAlignment="1">
      <alignment horizontal="center" vertical="center" wrapText="1"/>
    </xf>
    <xf numFmtId="0" fontId="15" fillId="2" borderId="30" xfId="0" applyFont="1" applyFill="1" applyBorder="1" applyAlignment="1">
      <alignment horizontal="center" vertical="center" wrapText="1"/>
    </xf>
    <xf numFmtId="0" fontId="16" fillId="2" borderId="16" xfId="0" applyFont="1" applyFill="1" applyBorder="1" applyAlignment="1">
      <alignment horizontal="center"/>
    </xf>
    <xf numFmtId="0" fontId="16" fillId="2" borderId="10" xfId="0" applyFont="1" applyFill="1" applyBorder="1" applyAlignment="1">
      <alignment horizontal="center"/>
    </xf>
    <xf numFmtId="0" fontId="16" fillId="2" borderId="11" xfId="0" applyFont="1" applyFill="1" applyBorder="1" applyAlignment="1">
      <alignment horizontal="center"/>
    </xf>
    <xf numFmtId="4" fontId="11" fillId="3" borderId="2" xfId="0" applyNumberFormat="1" applyFont="1" applyFill="1" applyBorder="1" applyAlignment="1">
      <alignment horizontal="center"/>
    </xf>
    <xf numFmtId="4" fontId="11" fillId="3" borderId="22" xfId="0" applyNumberFormat="1" applyFont="1" applyFill="1" applyBorder="1" applyAlignment="1">
      <alignment horizontal="center"/>
    </xf>
    <xf numFmtId="0" fontId="16" fillId="2" borderId="14" xfId="0" applyFont="1" applyFill="1" applyBorder="1" applyAlignment="1">
      <alignment horizontal="center"/>
    </xf>
    <xf numFmtId="0" fontId="16" fillId="2" borderId="15" xfId="0" applyFont="1" applyFill="1" applyBorder="1" applyAlignment="1">
      <alignment horizontal="center"/>
    </xf>
    <xf numFmtId="0" fontId="16" fillId="2" borderId="30" xfId="0" applyFont="1" applyFill="1" applyBorder="1" applyAlignment="1">
      <alignment horizontal="center"/>
    </xf>
    <xf numFmtId="0" fontId="7" fillId="0" borderId="32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 wrapText="1"/>
    </xf>
    <xf numFmtId="4" fontId="28" fillId="5" borderId="25" xfId="0" applyNumberFormat="1" applyFont="1" applyFill="1" applyBorder="1" applyAlignment="1">
      <alignment horizontal="left" wrapText="1"/>
    </xf>
    <xf numFmtId="4" fontId="28" fillId="5" borderId="26" xfId="0" applyNumberFormat="1" applyFont="1" applyFill="1" applyBorder="1" applyAlignment="1">
      <alignment horizontal="left" wrapText="1"/>
    </xf>
    <xf numFmtId="4" fontId="28" fillId="3" borderId="16" xfId="0" applyNumberFormat="1" applyFont="1" applyFill="1" applyBorder="1" applyAlignment="1">
      <alignment horizontal="left" wrapText="1"/>
    </xf>
    <xf numFmtId="0" fontId="0" fillId="0" borderId="44" xfId="0" applyBorder="1" applyAlignment="1">
      <alignment horizontal="left" wrapText="1"/>
    </xf>
    <xf numFmtId="4" fontId="3" fillId="5" borderId="12" xfId="0" applyNumberFormat="1" applyFont="1" applyFill="1" applyBorder="1" applyAlignment="1">
      <alignment horizontal="left" wrapText="1"/>
    </xf>
    <xf numFmtId="4" fontId="3" fillId="5" borderId="13" xfId="0" applyNumberFormat="1" applyFont="1" applyFill="1" applyBorder="1" applyAlignment="1">
      <alignment horizontal="left" wrapText="1"/>
    </xf>
    <xf numFmtId="0" fontId="2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4" fontId="3" fillId="5" borderId="9" xfId="0" applyNumberFormat="1" applyFont="1" applyFill="1" applyBorder="1" applyAlignment="1">
      <alignment horizontal="left" wrapText="1"/>
    </xf>
    <xf numFmtId="4" fontId="3" fillId="5" borderId="1" xfId="0" applyNumberFormat="1" applyFont="1" applyFill="1" applyBorder="1" applyAlignment="1">
      <alignment horizontal="left" wrapText="1"/>
    </xf>
    <xf numFmtId="0" fontId="7" fillId="2" borderId="29" xfId="0" applyFont="1" applyFill="1" applyBorder="1" applyAlignment="1">
      <alignment horizontal="center" vertical="center" wrapText="1"/>
    </xf>
    <xf numFmtId="4" fontId="8" fillId="5" borderId="42" xfId="0" applyNumberFormat="1" applyFont="1" applyFill="1" applyBorder="1" applyAlignment="1">
      <alignment horizontal="left"/>
    </xf>
    <xf numFmtId="4" fontId="8" fillId="5" borderId="43" xfId="0" applyNumberFormat="1" applyFont="1" applyFill="1" applyBorder="1" applyAlignment="1">
      <alignment horizontal="left"/>
    </xf>
    <xf numFmtId="4" fontId="28" fillId="3" borderId="9" xfId="0" applyNumberFormat="1" applyFont="1" applyFill="1" applyBorder="1" applyAlignment="1">
      <alignment horizontal="left" wrapText="1"/>
    </xf>
    <xf numFmtId="4" fontId="28" fillId="3" borderId="1" xfId="0" applyNumberFormat="1" applyFont="1" applyFill="1" applyBorder="1" applyAlignment="1">
      <alignment horizontal="left" wrapText="1"/>
    </xf>
    <xf numFmtId="0" fontId="10" fillId="2" borderId="26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</cellXfs>
  <cellStyles count="4">
    <cellStyle name="xl25" xfId="1"/>
    <cellStyle name="xl60" xfId="2"/>
    <cellStyle name="Обычный" xfId="0" builtinId="0"/>
    <cellStyle name="Обычн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5">
    <tabColor theme="9" tint="-0.249977111117893"/>
  </sheetPr>
  <dimension ref="A1:U142"/>
  <sheetViews>
    <sheetView tabSelected="1" topLeftCell="A47" zoomScaleNormal="100" zoomScaleSheetLayoutView="100" workbookViewId="0">
      <selection activeCell="V136" sqref="V136"/>
    </sheetView>
  </sheetViews>
  <sheetFormatPr defaultColWidth="9.33203125" defaultRowHeight="11.25" x14ac:dyDescent="0.2"/>
  <cols>
    <col min="1" max="1" width="5.1640625" style="4" customWidth="1"/>
    <col min="2" max="2" width="69" style="4" customWidth="1"/>
    <col min="3" max="3" width="8.5" style="4" customWidth="1"/>
    <col min="4" max="4" width="13.5" style="4" customWidth="1"/>
    <col min="5" max="5" width="11.5" style="4" hidden="1" customWidth="1"/>
    <col min="6" max="6" width="8.33203125" style="4" customWidth="1"/>
    <col min="7" max="7" width="13.1640625" style="4" customWidth="1"/>
    <col min="8" max="8" width="9.5" style="4" customWidth="1"/>
    <col min="9" max="9" width="12.5" style="4" customWidth="1"/>
    <col min="10" max="10" width="13.5" style="4" hidden="1" customWidth="1"/>
    <col min="11" max="11" width="15.6640625" style="4" customWidth="1"/>
    <col min="12" max="12" width="14.5" style="4" customWidth="1"/>
    <col min="13" max="13" width="13.6640625" style="4" customWidth="1"/>
    <col min="14" max="14" width="15.83203125" style="4" customWidth="1"/>
    <col min="15" max="15" width="14.6640625" style="4" customWidth="1"/>
    <col min="16" max="16" width="15.33203125" style="4" customWidth="1"/>
    <col min="17" max="17" width="2.83203125" style="4" hidden="1" customWidth="1"/>
    <col min="18" max="18" width="22" style="37" customWidth="1"/>
    <col min="19" max="19" width="9.33203125" style="4"/>
    <col min="20" max="20" width="13" style="4" customWidth="1"/>
    <col min="21" max="16384" width="9.33203125" style="4"/>
  </cols>
  <sheetData>
    <row r="1" spans="1:18" ht="38.25" customHeight="1" x14ac:dyDescent="0.2">
      <c r="N1" s="120"/>
      <c r="O1" s="155" t="s">
        <v>94</v>
      </c>
      <c r="P1" s="155"/>
      <c r="Q1" s="155"/>
      <c r="R1" s="155"/>
    </row>
    <row r="3" spans="1:18" ht="18" customHeight="1" x14ac:dyDescent="0.25">
      <c r="A3" s="73"/>
      <c r="B3" s="151" t="s">
        <v>0</v>
      </c>
      <c r="C3" s="151"/>
      <c r="D3" s="151"/>
      <c r="E3" s="151"/>
      <c r="F3" s="74"/>
      <c r="G3" s="74"/>
      <c r="N3" s="152" t="s">
        <v>0</v>
      </c>
      <c r="O3" s="152"/>
      <c r="P3" s="152"/>
      <c r="Q3" s="152"/>
      <c r="R3" s="152"/>
    </row>
    <row r="4" spans="1:18" ht="21.75" customHeight="1" x14ac:dyDescent="0.25">
      <c r="A4" s="73"/>
      <c r="B4" s="151" t="s">
        <v>100</v>
      </c>
      <c r="C4" s="151"/>
      <c r="D4" s="151"/>
      <c r="E4" s="151"/>
      <c r="F4" s="74"/>
      <c r="G4" s="74"/>
      <c r="N4" s="151" t="s">
        <v>99</v>
      </c>
      <c r="O4" s="151"/>
      <c r="P4" s="151"/>
      <c r="Q4" s="151"/>
      <c r="R4" s="151"/>
    </row>
    <row r="5" spans="1:18" ht="42" customHeight="1" x14ac:dyDescent="0.2">
      <c r="A5" s="154" t="s">
        <v>90</v>
      </c>
      <c r="B5" s="154"/>
      <c r="C5" s="154"/>
      <c r="D5" s="154"/>
      <c r="E5" s="75"/>
      <c r="F5" s="74"/>
      <c r="G5" s="74"/>
      <c r="N5" s="153" t="s">
        <v>89</v>
      </c>
      <c r="O5" s="153"/>
      <c r="P5" s="153"/>
      <c r="Q5" s="153"/>
      <c r="R5" s="153"/>
    </row>
    <row r="6" spans="1:18" ht="19.5" customHeight="1" x14ac:dyDescent="0.2">
      <c r="A6" s="158"/>
      <c r="B6" s="158"/>
      <c r="C6" s="1"/>
      <c r="D6" s="1"/>
      <c r="E6" s="1"/>
      <c r="F6" s="1"/>
      <c r="G6" s="1"/>
      <c r="H6" s="1"/>
      <c r="I6" s="1"/>
      <c r="M6" s="1"/>
      <c r="N6" s="1"/>
      <c r="O6" s="159"/>
      <c r="P6" s="159"/>
      <c r="Q6" s="70"/>
      <c r="R6" s="70"/>
    </row>
    <row r="7" spans="1:18" ht="12.75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160"/>
      <c r="P7" s="160"/>
      <c r="Q7" s="35" t="s">
        <v>1</v>
      </c>
      <c r="R7" s="35" t="s">
        <v>1</v>
      </c>
    </row>
    <row r="8" spans="1:18" ht="49.9" customHeight="1" x14ac:dyDescent="0.2">
      <c r="A8" s="161" t="s">
        <v>88</v>
      </c>
      <c r="B8" s="161"/>
      <c r="C8" s="161"/>
      <c r="D8" s="161"/>
      <c r="E8" s="161"/>
      <c r="F8" s="161"/>
      <c r="G8" s="161"/>
      <c r="H8" s="161"/>
      <c r="I8" s="161"/>
      <c r="J8" s="161"/>
      <c r="K8" s="161"/>
      <c r="L8" s="161"/>
      <c r="M8" s="161"/>
      <c r="N8" s="161"/>
      <c r="O8" s="162" t="s">
        <v>2</v>
      </c>
      <c r="P8" s="162"/>
      <c r="Q8" s="35">
        <v>3010147</v>
      </c>
      <c r="R8" s="121" t="s">
        <v>95</v>
      </c>
    </row>
    <row r="9" spans="1:18" ht="12" customHeight="1" x14ac:dyDescent="0.2">
      <c r="P9" s="119" t="s">
        <v>3</v>
      </c>
      <c r="Q9" s="36">
        <v>52307676</v>
      </c>
      <c r="R9" s="36">
        <v>52307676</v>
      </c>
    </row>
    <row r="10" spans="1:18" ht="12" customHeight="1" x14ac:dyDescent="0.2"/>
    <row r="11" spans="1:18" ht="15" customHeight="1" x14ac:dyDescent="0.2">
      <c r="B11" s="167" t="s">
        <v>14</v>
      </c>
      <c r="C11" s="167"/>
      <c r="D11" s="168"/>
      <c r="E11" s="67"/>
      <c r="F11" s="67"/>
      <c r="G11" s="67"/>
      <c r="H11" s="171" t="s">
        <v>4</v>
      </c>
      <c r="I11" s="171"/>
      <c r="J11" s="169" t="s">
        <v>5</v>
      </c>
      <c r="K11" s="169"/>
      <c r="L11" s="95"/>
      <c r="M11" s="131" t="s">
        <v>81</v>
      </c>
      <c r="N11" s="131"/>
      <c r="O11" s="131"/>
      <c r="P11" s="131"/>
      <c r="Q11" s="131"/>
      <c r="R11" s="131"/>
    </row>
    <row r="12" spans="1:18" ht="22.5" customHeight="1" x14ac:dyDescent="0.25">
      <c r="B12" s="167"/>
      <c r="C12" s="167"/>
      <c r="D12" s="168"/>
      <c r="E12" s="68"/>
      <c r="F12" s="68"/>
      <c r="G12" s="68"/>
      <c r="H12" s="172">
        <v>1</v>
      </c>
      <c r="I12" s="173"/>
      <c r="J12" s="163">
        <v>46023</v>
      </c>
      <c r="K12" s="164"/>
      <c r="L12" s="79"/>
      <c r="M12" s="147" t="s">
        <v>84</v>
      </c>
      <c r="N12" s="147"/>
      <c r="O12" s="147"/>
      <c r="P12" s="147"/>
      <c r="Q12" s="147"/>
      <c r="R12" s="147"/>
    </row>
    <row r="13" spans="1:18" ht="21.75" customHeight="1" x14ac:dyDescent="0.2">
      <c r="A13" s="5"/>
      <c r="B13" s="170" t="s">
        <v>75</v>
      </c>
      <c r="C13" s="170"/>
      <c r="D13" s="170"/>
      <c r="E13" s="82"/>
      <c r="F13" s="83">
        <v>1.6</v>
      </c>
      <c r="H13" s="5"/>
      <c r="I13" s="5"/>
      <c r="J13" s="5"/>
      <c r="K13" s="5"/>
      <c r="L13" s="79"/>
      <c r="M13" s="208" t="s">
        <v>82</v>
      </c>
      <c r="N13" s="209"/>
      <c r="O13" s="209"/>
      <c r="P13" s="209"/>
      <c r="Q13" s="209"/>
      <c r="R13" s="209"/>
    </row>
    <row r="14" spans="1:18" ht="18.75" customHeight="1" x14ac:dyDescent="0.2">
      <c r="A14" s="165" t="s">
        <v>111</v>
      </c>
      <c r="B14" s="165"/>
      <c r="C14" s="165"/>
      <c r="D14" s="165"/>
      <c r="E14" s="165"/>
      <c r="F14" s="165"/>
      <c r="G14" s="165"/>
      <c r="H14" s="165"/>
      <c r="I14" s="165"/>
      <c r="J14" s="165"/>
      <c r="K14" s="165"/>
      <c r="L14" s="210" t="s">
        <v>77</v>
      </c>
      <c r="M14" s="210"/>
      <c r="N14" s="78">
        <f>C73+C134</f>
        <v>29.22</v>
      </c>
      <c r="O14" s="79" t="s">
        <v>67</v>
      </c>
      <c r="P14" s="44"/>
      <c r="Q14" s="44"/>
      <c r="R14" s="44"/>
    </row>
    <row r="15" spans="1:18" ht="14.25" customHeight="1" thickBot="1" x14ac:dyDescent="0.3">
      <c r="A15" s="166" t="s">
        <v>110</v>
      </c>
      <c r="B15" s="166"/>
      <c r="C15" s="166"/>
      <c r="D15" s="166"/>
      <c r="E15" s="166"/>
      <c r="F15" s="166"/>
      <c r="G15" s="166"/>
      <c r="H15" s="166"/>
      <c r="I15" s="166"/>
      <c r="J15" s="166"/>
      <c r="K15" s="166"/>
      <c r="L15" s="166"/>
      <c r="M15" s="166"/>
      <c r="N15" s="166"/>
      <c r="O15" s="166"/>
      <c r="P15" s="166"/>
      <c r="Q15" s="166"/>
      <c r="R15" s="166"/>
    </row>
    <row r="16" spans="1:18" ht="23.25" customHeight="1" x14ac:dyDescent="0.2">
      <c r="A16" s="174" t="s">
        <v>6</v>
      </c>
      <c r="B16" s="143" t="s">
        <v>87</v>
      </c>
      <c r="C16" s="143" t="s">
        <v>7</v>
      </c>
      <c r="D16" s="143" t="s">
        <v>20</v>
      </c>
      <c r="E16" s="218" t="s">
        <v>15</v>
      </c>
      <c r="F16" s="178" t="s">
        <v>71</v>
      </c>
      <c r="G16" s="179"/>
      <c r="H16" s="148" t="s">
        <v>68</v>
      </c>
      <c r="I16" s="213"/>
      <c r="J16" s="143" t="s">
        <v>19</v>
      </c>
      <c r="K16" s="143" t="s">
        <v>8</v>
      </c>
      <c r="L16" s="148" t="s">
        <v>101</v>
      </c>
      <c r="M16" s="149"/>
      <c r="N16" s="149"/>
      <c r="O16" s="149"/>
      <c r="P16" s="150"/>
      <c r="Q16" s="200" t="s">
        <v>73</v>
      </c>
      <c r="R16" s="141" t="s">
        <v>76</v>
      </c>
    </row>
    <row r="17" spans="1:21" ht="78" customHeight="1" x14ac:dyDescent="0.2">
      <c r="A17" s="175"/>
      <c r="B17" s="144"/>
      <c r="C17" s="144"/>
      <c r="D17" s="144"/>
      <c r="E17" s="219"/>
      <c r="F17" s="89" t="s">
        <v>69</v>
      </c>
      <c r="G17" s="89" t="s">
        <v>70</v>
      </c>
      <c r="H17" s="89" t="s">
        <v>69</v>
      </c>
      <c r="I17" s="89" t="s">
        <v>70</v>
      </c>
      <c r="J17" s="144"/>
      <c r="K17" s="144"/>
      <c r="L17" s="130" t="s">
        <v>103</v>
      </c>
      <c r="M17" s="130" t="s">
        <v>104</v>
      </c>
      <c r="N17" s="130" t="s">
        <v>105</v>
      </c>
      <c r="O17" s="89" t="s">
        <v>102</v>
      </c>
      <c r="P17" s="129" t="s">
        <v>21</v>
      </c>
      <c r="Q17" s="201"/>
      <c r="R17" s="142"/>
    </row>
    <row r="18" spans="1:21" ht="14.25" customHeight="1" thickBot="1" x14ac:dyDescent="0.25">
      <c r="A18" s="20">
        <v>1</v>
      </c>
      <c r="B18" s="21">
        <f>A18+1</f>
        <v>2</v>
      </c>
      <c r="C18" s="21">
        <f t="shared" ref="C18:P18" si="0">B18+1</f>
        <v>3</v>
      </c>
      <c r="D18" s="21">
        <f t="shared" si="0"/>
        <v>4</v>
      </c>
      <c r="E18" s="21">
        <f t="shared" si="0"/>
        <v>5</v>
      </c>
      <c r="F18" s="21">
        <v>5</v>
      </c>
      <c r="G18" s="21">
        <f t="shared" si="0"/>
        <v>6</v>
      </c>
      <c r="H18" s="21">
        <f t="shared" si="0"/>
        <v>7</v>
      </c>
      <c r="I18" s="21">
        <f t="shared" si="0"/>
        <v>8</v>
      </c>
      <c r="J18" s="21">
        <f t="shared" si="0"/>
        <v>9</v>
      </c>
      <c r="K18" s="21">
        <v>9</v>
      </c>
      <c r="L18" s="21">
        <f t="shared" si="0"/>
        <v>10</v>
      </c>
      <c r="M18" s="21">
        <f t="shared" si="0"/>
        <v>11</v>
      </c>
      <c r="N18" s="21">
        <f t="shared" si="0"/>
        <v>12</v>
      </c>
      <c r="O18" s="21">
        <f t="shared" si="0"/>
        <v>13</v>
      </c>
      <c r="P18" s="21">
        <f t="shared" si="0"/>
        <v>14</v>
      </c>
      <c r="Q18" s="21">
        <f t="shared" ref="Q18" si="1">P18+1</f>
        <v>15</v>
      </c>
      <c r="R18" s="55">
        <v>15</v>
      </c>
      <c r="T18" s="4">
        <v>31156.95</v>
      </c>
      <c r="U18" s="4">
        <v>15578.48</v>
      </c>
    </row>
    <row r="19" spans="1:21" ht="18.95" customHeight="1" x14ac:dyDescent="0.2">
      <c r="A19" s="189" t="s">
        <v>22</v>
      </c>
      <c r="B19" s="190"/>
      <c r="C19" s="190"/>
      <c r="D19" s="190"/>
      <c r="E19" s="190"/>
      <c r="F19" s="190"/>
      <c r="G19" s="190"/>
      <c r="H19" s="190"/>
      <c r="I19" s="190"/>
      <c r="J19" s="190"/>
      <c r="K19" s="190"/>
      <c r="L19" s="190"/>
      <c r="M19" s="190"/>
      <c r="N19" s="190"/>
      <c r="O19" s="190"/>
      <c r="P19" s="190"/>
      <c r="Q19" s="190"/>
      <c r="R19" s="191"/>
    </row>
    <row r="20" spans="1:21" ht="18.95" customHeight="1" x14ac:dyDescent="0.2">
      <c r="A20" s="192" t="s">
        <v>24</v>
      </c>
      <c r="B20" s="193"/>
      <c r="C20" s="193"/>
      <c r="D20" s="193"/>
      <c r="E20" s="193"/>
      <c r="F20" s="193"/>
      <c r="G20" s="193"/>
      <c r="H20" s="193"/>
      <c r="I20" s="193"/>
      <c r="J20" s="193"/>
      <c r="K20" s="193"/>
      <c r="L20" s="193"/>
      <c r="M20" s="193"/>
      <c r="N20" s="193"/>
      <c r="O20" s="193"/>
      <c r="P20" s="193"/>
      <c r="Q20" s="193"/>
      <c r="R20" s="194"/>
    </row>
    <row r="21" spans="1:21" ht="21" customHeight="1" thickBot="1" x14ac:dyDescent="0.25">
      <c r="A21" s="14">
        <v>1</v>
      </c>
      <c r="B21" s="17" t="s">
        <v>23</v>
      </c>
      <c r="C21" s="18">
        <v>1</v>
      </c>
      <c r="D21" s="124"/>
      <c r="E21" s="49">
        <f>F13</f>
        <v>1.6</v>
      </c>
      <c r="F21" s="49"/>
      <c r="G21" s="49"/>
      <c r="H21" s="42"/>
      <c r="I21" s="19"/>
      <c r="J21" s="19">
        <f>I21+D21</f>
        <v>0</v>
      </c>
      <c r="K21" s="19">
        <f>ROUND(J21*C21,2)</f>
        <v>0</v>
      </c>
      <c r="L21" s="19"/>
      <c r="M21" s="19"/>
      <c r="N21" s="19"/>
      <c r="O21" s="19">
        <f>K21*0.2</f>
        <v>0</v>
      </c>
      <c r="P21" s="19">
        <f>ROUND((K21+L21+M21+N21+O21)*15%,2)</f>
        <v>0</v>
      </c>
      <c r="Q21" s="71"/>
      <c r="R21" s="97">
        <f>K21+L21+M21+N21+O21+P21+Q21</f>
        <v>0</v>
      </c>
      <c r="T21" s="4">
        <v>71368.08</v>
      </c>
    </row>
    <row r="22" spans="1:21" ht="21.95" customHeight="1" thickBot="1" x14ac:dyDescent="0.3">
      <c r="A22" s="195" t="s">
        <v>11</v>
      </c>
      <c r="B22" s="196"/>
      <c r="C22" s="25">
        <f>C21</f>
        <v>1</v>
      </c>
      <c r="D22" s="26">
        <f>D21</f>
        <v>0</v>
      </c>
      <c r="E22" s="26"/>
      <c r="F22" s="26"/>
      <c r="G22" s="26">
        <v>0</v>
      </c>
      <c r="H22" s="26"/>
      <c r="I22" s="26">
        <v>0</v>
      </c>
      <c r="J22" s="26">
        <f t="shared" ref="J22:R22" si="2">J21</f>
        <v>0</v>
      </c>
      <c r="K22" s="26">
        <f t="shared" si="2"/>
        <v>0</v>
      </c>
      <c r="L22" s="26">
        <v>0</v>
      </c>
      <c r="M22" s="26">
        <v>0</v>
      </c>
      <c r="N22" s="26">
        <v>0</v>
      </c>
      <c r="O22" s="26">
        <f t="shared" si="2"/>
        <v>0</v>
      </c>
      <c r="P22" s="26">
        <f t="shared" si="2"/>
        <v>0</v>
      </c>
      <c r="Q22" s="26">
        <f t="shared" si="2"/>
        <v>0</v>
      </c>
      <c r="R22" s="27">
        <f t="shared" si="2"/>
        <v>0</v>
      </c>
    </row>
    <row r="23" spans="1:21" ht="18.95" hidden="1" customHeight="1" x14ac:dyDescent="0.2">
      <c r="A23" s="197" t="s">
        <v>25</v>
      </c>
      <c r="B23" s="198"/>
      <c r="C23" s="198"/>
      <c r="D23" s="198"/>
      <c r="E23" s="198"/>
      <c r="F23" s="198"/>
      <c r="G23" s="198"/>
      <c r="H23" s="198"/>
      <c r="I23" s="198"/>
      <c r="J23" s="198"/>
      <c r="K23" s="198"/>
      <c r="L23" s="198"/>
      <c r="M23" s="198"/>
      <c r="N23" s="198"/>
      <c r="O23" s="198"/>
      <c r="P23" s="198"/>
      <c r="Q23" s="198"/>
      <c r="R23" s="199"/>
    </row>
    <row r="24" spans="1:21" ht="18.95" hidden="1" customHeight="1" x14ac:dyDescent="0.2">
      <c r="A24" s="15">
        <f>A21+1</f>
        <v>2</v>
      </c>
      <c r="B24" s="10" t="s">
        <v>32</v>
      </c>
      <c r="C24" s="8"/>
      <c r="D24" s="6"/>
      <c r="E24" s="49"/>
      <c r="F24" s="50"/>
      <c r="G24" s="50"/>
      <c r="H24" s="42">
        <v>0</v>
      </c>
      <c r="I24" s="19">
        <f>D24*E24*H24</f>
        <v>0</v>
      </c>
      <c r="J24" s="19">
        <f t="shared" ref="J24:J27" si="3">I24+(D24*E24)</f>
        <v>0</v>
      </c>
      <c r="K24" s="19">
        <f>J24*C24</f>
        <v>0</v>
      </c>
      <c r="L24" s="6"/>
      <c r="M24" s="6"/>
      <c r="N24" s="6"/>
      <c r="O24" s="6">
        <f>(K24+N24)*15%</f>
        <v>0</v>
      </c>
      <c r="P24" s="6"/>
      <c r="Q24" s="72"/>
      <c r="R24" s="38">
        <f t="shared" ref="R24:R27" si="4">K24+L24+M24+N24+O24+P24+Q24</f>
        <v>0</v>
      </c>
    </row>
    <row r="25" spans="1:21" ht="18.95" hidden="1" customHeight="1" x14ac:dyDescent="0.2">
      <c r="A25" s="24">
        <f>A24+1</f>
        <v>3</v>
      </c>
      <c r="B25" s="10"/>
      <c r="C25" s="8"/>
      <c r="D25" s="6"/>
      <c r="E25" s="49"/>
      <c r="F25" s="50"/>
      <c r="G25" s="50"/>
      <c r="H25" s="42">
        <v>0</v>
      </c>
      <c r="I25" s="19">
        <f t="shared" ref="I25:I27" si="5">D25*E25*H25</f>
        <v>0</v>
      </c>
      <c r="J25" s="19">
        <f t="shared" si="3"/>
        <v>0</v>
      </c>
      <c r="K25" s="19">
        <f t="shared" ref="K25:K27" si="6">J25*C25</f>
        <v>0</v>
      </c>
      <c r="L25" s="6"/>
      <c r="M25" s="6"/>
      <c r="N25" s="6"/>
      <c r="O25" s="6">
        <f>(K25+L25+M25+N25)*15%</f>
        <v>0</v>
      </c>
      <c r="P25" s="6"/>
      <c r="Q25" s="72"/>
      <c r="R25" s="38">
        <f t="shared" si="4"/>
        <v>0</v>
      </c>
    </row>
    <row r="26" spans="1:21" ht="18.95" hidden="1" customHeight="1" x14ac:dyDescent="0.2">
      <c r="A26" s="24">
        <f t="shared" ref="A26:A27" si="7">A25+1</f>
        <v>4</v>
      </c>
      <c r="B26" s="10"/>
      <c r="C26" s="8"/>
      <c r="D26" s="6"/>
      <c r="E26" s="49"/>
      <c r="F26" s="49"/>
      <c r="G26" s="49"/>
      <c r="H26" s="42">
        <v>0</v>
      </c>
      <c r="I26" s="19">
        <f t="shared" si="5"/>
        <v>0</v>
      </c>
      <c r="J26" s="19">
        <f t="shared" si="3"/>
        <v>0</v>
      </c>
      <c r="K26" s="19">
        <f t="shared" si="6"/>
        <v>0</v>
      </c>
      <c r="L26" s="6"/>
      <c r="M26" s="6"/>
      <c r="N26" s="6"/>
      <c r="O26" s="6">
        <f>(K26+L26+M26+N26)*15%</f>
        <v>0</v>
      </c>
      <c r="P26" s="6"/>
      <c r="Q26" s="72"/>
      <c r="R26" s="38">
        <f t="shared" si="4"/>
        <v>0</v>
      </c>
    </row>
    <row r="27" spans="1:21" ht="18.95" hidden="1" customHeight="1" thickBot="1" x14ac:dyDescent="0.25">
      <c r="A27" s="24">
        <f t="shared" si="7"/>
        <v>5</v>
      </c>
      <c r="B27" s="22"/>
      <c r="C27" s="18"/>
      <c r="D27" s="19"/>
      <c r="E27" s="49"/>
      <c r="F27" s="49"/>
      <c r="G27" s="49"/>
      <c r="H27" s="42">
        <v>0</v>
      </c>
      <c r="I27" s="19">
        <f t="shared" si="5"/>
        <v>0</v>
      </c>
      <c r="J27" s="19">
        <f t="shared" si="3"/>
        <v>0</v>
      </c>
      <c r="K27" s="19">
        <f t="shared" si="6"/>
        <v>0</v>
      </c>
      <c r="L27" s="19"/>
      <c r="M27" s="19"/>
      <c r="N27" s="19"/>
      <c r="O27" s="19">
        <f t="shared" ref="O27" si="8">(K27+L27+M27+N27)*15%</f>
        <v>0</v>
      </c>
      <c r="P27" s="19"/>
      <c r="Q27" s="72"/>
      <c r="R27" s="38">
        <f t="shared" si="4"/>
        <v>0</v>
      </c>
    </row>
    <row r="28" spans="1:21" ht="18.95" hidden="1" customHeight="1" thickBot="1" x14ac:dyDescent="0.3">
      <c r="A28" s="28"/>
      <c r="B28" s="90" t="s">
        <v>11</v>
      </c>
      <c r="C28" s="29">
        <f t="shared" ref="C28:Q28" si="9">SUM(C24:C27)</f>
        <v>0</v>
      </c>
      <c r="D28" s="26">
        <f t="shared" si="9"/>
        <v>0</v>
      </c>
      <c r="E28" s="26"/>
      <c r="F28" s="26"/>
      <c r="G28" s="26">
        <f t="shared" ref="G28" si="10">SUM(G24:G27)</f>
        <v>0</v>
      </c>
      <c r="H28" s="26"/>
      <c r="I28" s="26">
        <f t="shared" si="9"/>
        <v>0</v>
      </c>
      <c r="J28" s="26">
        <f t="shared" si="9"/>
        <v>0</v>
      </c>
      <c r="K28" s="26">
        <f t="shared" si="9"/>
        <v>0</v>
      </c>
      <c r="L28" s="26">
        <f t="shared" si="9"/>
        <v>0</v>
      </c>
      <c r="M28" s="26">
        <f t="shared" si="9"/>
        <v>0</v>
      </c>
      <c r="N28" s="26">
        <f t="shared" si="9"/>
        <v>0</v>
      </c>
      <c r="O28" s="26">
        <f t="shared" si="9"/>
        <v>0</v>
      </c>
      <c r="P28" s="26">
        <f t="shared" si="9"/>
        <v>0</v>
      </c>
      <c r="Q28" s="26">
        <f t="shared" si="9"/>
        <v>0</v>
      </c>
      <c r="R28" s="27">
        <f>K28+L28+M28+N28+O28+P28</f>
        <v>0</v>
      </c>
    </row>
    <row r="29" spans="1:21" ht="18.95" customHeight="1" x14ac:dyDescent="0.2">
      <c r="A29" s="180" t="s">
        <v>16</v>
      </c>
      <c r="B29" s="181"/>
      <c r="C29" s="181"/>
      <c r="D29" s="181"/>
      <c r="E29" s="181"/>
      <c r="F29" s="181"/>
      <c r="G29" s="181"/>
      <c r="H29" s="181"/>
      <c r="I29" s="181"/>
      <c r="J29" s="181"/>
      <c r="K29" s="181"/>
      <c r="L29" s="181"/>
      <c r="M29" s="181"/>
      <c r="N29" s="181"/>
      <c r="O29" s="181"/>
      <c r="P29" s="181"/>
      <c r="Q29" s="181"/>
      <c r="R29" s="182"/>
    </row>
    <row r="30" spans="1:21" ht="20.25" customHeight="1" thickBot="1" x14ac:dyDescent="0.25">
      <c r="A30" s="16">
        <v>2</v>
      </c>
      <c r="B30" s="39" t="s">
        <v>31</v>
      </c>
      <c r="C30" s="41">
        <v>0.5</v>
      </c>
      <c r="D30" s="125"/>
      <c r="E30" s="50">
        <v>0</v>
      </c>
      <c r="F30" s="42">
        <v>0.25</v>
      </c>
      <c r="G30" s="56">
        <f>ROUND(D30*F30,2)</f>
        <v>0</v>
      </c>
      <c r="H30" s="42"/>
      <c r="I30" s="19"/>
      <c r="J30" s="19">
        <f>I30+D30+G30</f>
        <v>0</v>
      </c>
      <c r="K30" s="19">
        <f>ROUND(J30*C30,2)</f>
        <v>0</v>
      </c>
      <c r="L30" s="41"/>
      <c r="M30" s="41"/>
      <c r="N30" s="41"/>
      <c r="O30" s="19"/>
      <c r="P30" s="19">
        <f>ROUND((K30+L30+M30+N30+O30)*15%,2)</f>
        <v>0</v>
      </c>
      <c r="Q30" s="72"/>
      <c r="R30" s="97">
        <f>K30+L30+M30+N30+O30+P30+Q30</f>
        <v>0</v>
      </c>
      <c r="T30" s="4">
        <v>17558.919999999998</v>
      </c>
    </row>
    <row r="31" spans="1:21" ht="18.95" hidden="1" customHeight="1" x14ac:dyDescent="0.2">
      <c r="A31" s="16">
        <f>A30+1</f>
        <v>3</v>
      </c>
      <c r="B31" s="39" t="s">
        <v>33</v>
      </c>
      <c r="C31" s="41"/>
      <c r="D31" s="41"/>
      <c r="E31" s="50">
        <v>0</v>
      </c>
      <c r="F31" s="50"/>
      <c r="G31" s="50"/>
      <c r="H31" s="42">
        <v>0</v>
      </c>
      <c r="I31" s="19">
        <f t="shared" ref="I31:I33" si="11">D31*E31*H31</f>
        <v>0</v>
      </c>
      <c r="J31" s="19">
        <f t="shared" ref="J31:J36" si="12">I31+D31</f>
        <v>0</v>
      </c>
      <c r="K31" s="19">
        <f t="shared" ref="K31:K33" si="13">J31*C31</f>
        <v>0</v>
      </c>
      <c r="L31" s="41"/>
      <c r="M31" s="41"/>
      <c r="N31" s="41"/>
      <c r="O31" s="6">
        <f t="shared" ref="O31:O36" si="14">(K31+L31+M31+N31)*15%</f>
        <v>0</v>
      </c>
      <c r="P31" s="6"/>
      <c r="Q31" s="72"/>
      <c r="R31" s="97">
        <f t="shared" ref="R31:R36" si="15">K31+L31+M31+N31+O31+P31+Q31</f>
        <v>0</v>
      </c>
    </row>
    <row r="32" spans="1:21" ht="18.95" hidden="1" customHeight="1" x14ac:dyDescent="0.2">
      <c r="A32" s="16">
        <f t="shared" ref="A32:A36" si="16">A31+1</f>
        <v>4</v>
      </c>
      <c r="B32" s="10" t="s">
        <v>34</v>
      </c>
      <c r="C32" s="7"/>
      <c r="D32" s="6"/>
      <c r="E32" s="50">
        <v>0</v>
      </c>
      <c r="F32" s="50"/>
      <c r="G32" s="50"/>
      <c r="H32" s="42">
        <v>0</v>
      </c>
      <c r="I32" s="19">
        <f t="shared" si="11"/>
        <v>0</v>
      </c>
      <c r="J32" s="19">
        <f t="shared" si="12"/>
        <v>0</v>
      </c>
      <c r="K32" s="19">
        <f t="shared" si="13"/>
        <v>0</v>
      </c>
      <c r="L32" s="6"/>
      <c r="M32" s="6"/>
      <c r="N32" s="6"/>
      <c r="O32" s="6">
        <f t="shared" si="14"/>
        <v>0</v>
      </c>
      <c r="P32" s="6"/>
      <c r="Q32" s="72"/>
      <c r="R32" s="97">
        <f t="shared" si="15"/>
        <v>0</v>
      </c>
    </row>
    <row r="33" spans="1:20" ht="18.95" hidden="1" customHeight="1" x14ac:dyDescent="0.2">
      <c r="A33" s="16">
        <f t="shared" si="16"/>
        <v>5</v>
      </c>
      <c r="B33" s="10"/>
      <c r="C33" s="8"/>
      <c r="D33" s="6"/>
      <c r="E33" s="50">
        <v>0</v>
      </c>
      <c r="F33" s="50"/>
      <c r="G33" s="50"/>
      <c r="H33" s="42">
        <v>0</v>
      </c>
      <c r="I33" s="19">
        <f t="shared" si="11"/>
        <v>0</v>
      </c>
      <c r="J33" s="19">
        <f t="shared" si="12"/>
        <v>0</v>
      </c>
      <c r="K33" s="19">
        <f t="shared" si="13"/>
        <v>0</v>
      </c>
      <c r="L33" s="6"/>
      <c r="M33" s="6"/>
      <c r="N33" s="6"/>
      <c r="O33" s="6">
        <f t="shared" si="14"/>
        <v>0</v>
      </c>
      <c r="P33" s="6"/>
      <c r="Q33" s="72"/>
      <c r="R33" s="97">
        <f t="shared" si="15"/>
        <v>0</v>
      </c>
    </row>
    <row r="34" spans="1:20" ht="18.95" hidden="1" customHeight="1" x14ac:dyDescent="0.2">
      <c r="A34" s="16">
        <f t="shared" si="16"/>
        <v>6</v>
      </c>
      <c r="B34" s="10"/>
      <c r="C34" s="8"/>
      <c r="D34" s="6"/>
      <c r="E34" s="50">
        <v>0</v>
      </c>
      <c r="F34" s="50"/>
      <c r="G34" s="50"/>
      <c r="H34" s="42">
        <v>0</v>
      </c>
      <c r="I34" s="19">
        <f>D34*E34*H34</f>
        <v>0</v>
      </c>
      <c r="J34" s="19">
        <f t="shared" si="12"/>
        <v>0</v>
      </c>
      <c r="K34" s="19">
        <f>J34*C34</f>
        <v>0</v>
      </c>
      <c r="L34" s="6"/>
      <c r="M34" s="6"/>
      <c r="N34" s="6"/>
      <c r="O34" s="6">
        <f t="shared" si="14"/>
        <v>0</v>
      </c>
      <c r="P34" s="6"/>
      <c r="Q34" s="72"/>
      <c r="R34" s="97">
        <f t="shared" si="15"/>
        <v>0</v>
      </c>
    </row>
    <row r="35" spans="1:20" ht="18.95" hidden="1" customHeight="1" x14ac:dyDescent="0.2">
      <c r="A35" s="16">
        <f t="shared" si="16"/>
        <v>7</v>
      </c>
      <c r="B35" s="10"/>
      <c r="C35" s="8"/>
      <c r="D35" s="6"/>
      <c r="E35" s="50">
        <v>0</v>
      </c>
      <c r="F35" s="50"/>
      <c r="G35" s="50"/>
      <c r="H35" s="42">
        <v>0</v>
      </c>
      <c r="I35" s="19">
        <f t="shared" ref="I35:I36" si="17">D35*E35*H35</f>
        <v>0</v>
      </c>
      <c r="J35" s="19">
        <f t="shared" si="12"/>
        <v>0</v>
      </c>
      <c r="K35" s="19">
        <f t="shared" ref="K35:K36" si="18">J35*C35</f>
        <v>0</v>
      </c>
      <c r="L35" s="6"/>
      <c r="M35" s="6"/>
      <c r="N35" s="6"/>
      <c r="O35" s="6">
        <f t="shared" si="14"/>
        <v>0</v>
      </c>
      <c r="P35" s="6"/>
      <c r="Q35" s="72"/>
      <c r="R35" s="97">
        <f t="shared" si="15"/>
        <v>0</v>
      </c>
    </row>
    <row r="36" spans="1:20" ht="18.95" hidden="1" customHeight="1" thickBot="1" x14ac:dyDescent="0.25">
      <c r="A36" s="16">
        <f t="shared" si="16"/>
        <v>8</v>
      </c>
      <c r="B36" s="22"/>
      <c r="C36" s="18"/>
      <c r="D36" s="19"/>
      <c r="E36" s="50">
        <v>0</v>
      </c>
      <c r="F36" s="50"/>
      <c r="G36" s="50"/>
      <c r="H36" s="42">
        <v>0</v>
      </c>
      <c r="I36" s="19">
        <f t="shared" si="17"/>
        <v>0</v>
      </c>
      <c r="J36" s="19">
        <f t="shared" si="12"/>
        <v>0</v>
      </c>
      <c r="K36" s="19">
        <f t="shared" si="18"/>
        <v>0</v>
      </c>
      <c r="L36" s="19"/>
      <c r="M36" s="19"/>
      <c r="N36" s="19"/>
      <c r="O36" s="19">
        <f t="shared" si="14"/>
        <v>0</v>
      </c>
      <c r="P36" s="19"/>
      <c r="Q36" s="72"/>
      <c r="R36" s="97">
        <f t="shared" si="15"/>
        <v>0</v>
      </c>
    </row>
    <row r="37" spans="1:20" ht="21.95" customHeight="1" thickBot="1" x14ac:dyDescent="0.3">
      <c r="A37" s="30"/>
      <c r="B37" s="90" t="s">
        <v>11</v>
      </c>
      <c r="C37" s="29">
        <f>SUM(C30:C36)</f>
        <v>0.5</v>
      </c>
      <c r="D37" s="29">
        <f t="shared" ref="D37:K37" si="19">SUM(D30:D36)</f>
        <v>0</v>
      </c>
      <c r="E37" s="29">
        <f t="shared" si="19"/>
        <v>0</v>
      </c>
      <c r="F37" s="29"/>
      <c r="G37" s="29">
        <f t="shared" ref="G37" si="20">SUM(G30:G36)</f>
        <v>0</v>
      </c>
      <c r="H37" s="29"/>
      <c r="I37" s="29">
        <v>0</v>
      </c>
      <c r="J37" s="29">
        <f>SUM(J30:J36)</f>
        <v>0</v>
      </c>
      <c r="K37" s="29">
        <f t="shared" si="19"/>
        <v>0</v>
      </c>
      <c r="L37" s="29">
        <v>0</v>
      </c>
      <c r="M37" s="29">
        <v>0</v>
      </c>
      <c r="N37" s="29">
        <v>0</v>
      </c>
      <c r="O37" s="29">
        <f>SUM(O30:O36)</f>
        <v>0</v>
      </c>
      <c r="P37" s="29">
        <f>SUM(P30:P36)</f>
        <v>0</v>
      </c>
      <c r="Q37" s="29">
        <f>SUM(Q30:Q36)</f>
        <v>0</v>
      </c>
      <c r="R37" s="98">
        <f>SUM(R30:R36)</f>
        <v>0</v>
      </c>
    </row>
    <row r="38" spans="1:20" ht="18.95" customHeight="1" x14ac:dyDescent="0.2">
      <c r="A38" s="180" t="s">
        <v>17</v>
      </c>
      <c r="B38" s="181"/>
      <c r="C38" s="181"/>
      <c r="D38" s="181"/>
      <c r="E38" s="181"/>
      <c r="F38" s="181"/>
      <c r="G38" s="181"/>
      <c r="H38" s="181"/>
      <c r="I38" s="181"/>
      <c r="J38" s="181"/>
      <c r="K38" s="181"/>
      <c r="L38" s="181"/>
      <c r="M38" s="181"/>
      <c r="N38" s="181"/>
      <c r="O38" s="181"/>
      <c r="P38" s="181"/>
      <c r="Q38" s="181"/>
      <c r="R38" s="182"/>
    </row>
    <row r="39" spans="1:20" ht="21.75" customHeight="1" x14ac:dyDescent="0.2">
      <c r="A39" s="23">
        <v>3</v>
      </c>
      <c r="B39" s="40" t="s">
        <v>35</v>
      </c>
      <c r="C39" s="31">
        <v>3.36</v>
      </c>
      <c r="D39" s="126"/>
      <c r="E39" s="50">
        <v>0</v>
      </c>
      <c r="F39" s="42">
        <v>0.25</v>
      </c>
      <c r="G39" s="56">
        <f>ROUND(D39*F39,2)</f>
        <v>0</v>
      </c>
      <c r="H39" s="42"/>
      <c r="I39" s="19"/>
      <c r="J39" s="19">
        <f>I39+D39+G39</f>
        <v>0</v>
      </c>
      <c r="K39" s="19">
        <f>ROUND(J39*C39,2)</f>
        <v>0</v>
      </c>
      <c r="L39" s="31">
        <f>ROUND(K39*4%,2)</f>
        <v>0</v>
      </c>
      <c r="M39" s="31"/>
      <c r="N39" s="31">
        <f>ROUND(K39*0.15,2)</f>
        <v>0</v>
      </c>
      <c r="O39" s="19"/>
      <c r="P39" s="19">
        <f>ROUND((K39+L39+M39+N39+O39)*15%,2)</f>
        <v>0</v>
      </c>
      <c r="Q39" s="72"/>
      <c r="R39" s="97">
        <f>K39+L39+M39+N39+O39+P39+Q39</f>
        <v>0</v>
      </c>
      <c r="T39" s="4">
        <v>128374.48</v>
      </c>
    </row>
    <row r="40" spans="1:20" ht="18.95" customHeight="1" thickBot="1" x14ac:dyDescent="0.25">
      <c r="A40" s="23">
        <f>A39+1</f>
        <v>4</v>
      </c>
      <c r="B40" s="40" t="s">
        <v>36</v>
      </c>
      <c r="C40" s="31">
        <v>3.36</v>
      </c>
      <c r="D40" s="126"/>
      <c r="E40" s="50">
        <v>0</v>
      </c>
      <c r="F40" s="50">
        <v>0</v>
      </c>
      <c r="G40" s="56"/>
      <c r="H40" s="42"/>
      <c r="I40" s="19"/>
      <c r="J40" s="19">
        <f>I40+D40+G40</f>
        <v>0</v>
      </c>
      <c r="K40" s="19">
        <f>ROUND(J40*C40,2)</f>
        <v>0</v>
      </c>
      <c r="L40" s="31">
        <f>ROUND(K40*4%,2)</f>
        <v>0</v>
      </c>
      <c r="M40" s="31"/>
      <c r="N40" s="31">
        <f>ROUND(K40*0.15,2)</f>
        <v>0</v>
      </c>
      <c r="O40" s="19"/>
      <c r="P40" s="19">
        <f>ROUND((K40+L40+M40+N40+O40)*15%,2)</f>
        <v>0</v>
      </c>
      <c r="Q40" s="72"/>
      <c r="R40" s="97">
        <f t="shared" ref="R40:R43" si="21">K40+L40+M40+N40+O40+P40+Q40</f>
        <v>0</v>
      </c>
      <c r="T40" s="4">
        <v>113483.23</v>
      </c>
    </row>
    <row r="41" spans="1:20" ht="18.95" hidden="1" customHeight="1" x14ac:dyDescent="0.2">
      <c r="A41" s="23">
        <f t="shared" ref="A41:A43" si="22">A40+1</f>
        <v>5</v>
      </c>
      <c r="B41" s="31"/>
      <c r="C41" s="31"/>
      <c r="D41" s="31"/>
      <c r="E41" s="50">
        <v>0</v>
      </c>
      <c r="F41" s="50"/>
      <c r="G41" s="50"/>
      <c r="H41" s="42">
        <v>0</v>
      </c>
      <c r="I41" s="19">
        <f t="shared" ref="I41:I43" si="23">D41*E41*H41</f>
        <v>0</v>
      </c>
      <c r="J41" s="19">
        <f t="shared" ref="J41:J43" si="24">I41+D41</f>
        <v>0</v>
      </c>
      <c r="K41" s="19">
        <f t="shared" ref="K41:K43" si="25">J41*C41</f>
        <v>0</v>
      </c>
      <c r="L41" s="31"/>
      <c r="M41" s="31"/>
      <c r="N41" s="31"/>
      <c r="O41" s="19">
        <f t="shared" ref="O41:O42" si="26">(K41+L41+M41+N41)*15%</f>
        <v>0</v>
      </c>
      <c r="P41" s="19"/>
      <c r="Q41" s="72"/>
      <c r="R41" s="97">
        <f t="shared" si="21"/>
        <v>0</v>
      </c>
    </row>
    <row r="42" spans="1:20" ht="18.95" hidden="1" customHeight="1" x14ac:dyDescent="0.2">
      <c r="A42" s="23">
        <f t="shared" si="22"/>
        <v>6</v>
      </c>
      <c r="B42" s="31"/>
      <c r="C42" s="31"/>
      <c r="D42" s="31"/>
      <c r="E42" s="50">
        <v>0</v>
      </c>
      <c r="F42" s="50"/>
      <c r="G42" s="50"/>
      <c r="H42" s="42">
        <v>0</v>
      </c>
      <c r="I42" s="19">
        <f t="shared" si="23"/>
        <v>0</v>
      </c>
      <c r="J42" s="19">
        <f t="shared" si="24"/>
        <v>0</v>
      </c>
      <c r="K42" s="19">
        <f t="shared" si="25"/>
        <v>0</v>
      </c>
      <c r="L42" s="31"/>
      <c r="M42" s="31"/>
      <c r="N42" s="31"/>
      <c r="O42" s="19">
        <f t="shared" si="26"/>
        <v>0</v>
      </c>
      <c r="P42" s="19"/>
      <c r="Q42" s="72"/>
      <c r="R42" s="97">
        <f t="shared" si="21"/>
        <v>0</v>
      </c>
    </row>
    <row r="43" spans="1:20" ht="18.95" hidden="1" customHeight="1" thickBot="1" x14ac:dyDescent="0.25">
      <c r="A43" s="32">
        <f t="shared" si="22"/>
        <v>7</v>
      </c>
      <c r="B43" s="33"/>
      <c r="C43" s="34"/>
      <c r="D43" s="34"/>
      <c r="E43" s="50">
        <v>0</v>
      </c>
      <c r="F43" s="50"/>
      <c r="G43" s="50"/>
      <c r="H43" s="42">
        <v>0</v>
      </c>
      <c r="I43" s="19">
        <f t="shared" si="23"/>
        <v>0</v>
      </c>
      <c r="J43" s="19">
        <f t="shared" si="24"/>
        <v>0</v>
      </c>
      <c r="K43" s="19">
        <f t="shared" si="25"/>
        <v>0</v>
      </c>
      <c r="L43" s="19"/>
      <c r="M43" s="19"/>
      <c r="N43" s="19"/>
      <c r="O43" s="19">
        <f>(K43+L43+M43+N43)*15%</f>
        <v>0</v>
      </c>
      <c r="P43" s="19"/>
      <c r="Q43" s="72"/>
      <c r="R43" s="97">
        <f t="shared" si="21"/>
        <v>0</v>
      </c>
    </row>
    <row r="44" spans="1:20" ht="21.95" customHeight="1" thickBot="1" x14ac:dyDescent="0.3">
      <c r="A44" s="30"/>
      <c r="B44" s="90" t="s">
        <v>11</v>
      </c>
      <c r="C44" s="26">
        <f>SUM(C39:C43)</f>
        <v>6.72</v>
      </c>
      <c r="D44" s="26">
        <f t="shared" ref="D44:R44" si="27">SUM(D39:D43)</f>
        <v>0</v>
      </c>
      <c r="E44" s="26">
        <f t="shared" si="27"/>
        <v>0</v>
      </c>
      <c r="F44" s="26"/>
      <c r="G44" s="26">
        <f t="shared" ref="G44" si="28">SUM(G39:G43)</f>
        <v>0</v>
      </c>
      <c r="H44" s="26"/>
      <c r="I44" s="26">
        <v>0</v>
      </c>
      <c r="J44" s="26">
        <f>SUM(J39:J43)</f>
        <v>0</v>
      </c>
      <c r="K44" s="26">
        <f t="shared" si="27"/>
        <v>0</v>
      </c>
      <c r="L44" s="26">
        <f t="shared" si="27"/>
        <v>0</v>
      </c>
      <c r="M44" s="26">
        <v>0</v>
      </c>
      <c r="N44" s="26">
        <f t="shared" si="27"/>
        <v>0</v>
      </c>
      <c r="O44" s="26">
        <f t="shared" si="27"/>
        <v>0</v>
      </c>
      <c r="P44" s="26">
        <f t="shared" si="27"/>
        <v>0</v>
      </c>
      <c r="Q44" s="26">
        <f t="shared" si="27"/>
        <v>0</v>
      </c>
      <c r="R44" s="27">
        <f t="shared" si="27"/>
        <v>0</v>
      </c>
    </row>
    <row r="45" spans="1:20" ht="18.95" customHeight="1" x14ac:dyDescent="0.2">
      <c r="A45" s="180" t="s">
        <v>18</v>
      </c>
      <c r="B45" s="181"/>
      <c r="C45" s="181"/>
      <c r="D45" s="181"/>
      <c r="E45" s="181"/>
      <c r="F45" s="181"/>
      <c r="G45" s="181"/>
      <c r="H45" s="181"/>
      <c r="I45" s="181"/>
      <c r="J45" s="181"/>
      <c r="K45" s="181"/>
      <c r="L45" s="181"/>
      <c r="M45" s="181"/>
      <c r="N45" s="181"/>
      <c r="O45" s="181"/>
      <c r="P45" s="181"/>
      <c r="Q45" s="181"/>
      <c r="R45" s="182"/>
    </row>
    <row r="46" spans="1:20" ht="18.95" hidden="1" customHeight="1" x14ac:dyDescent="0.2">
      <c r="A46" s="16"/>
      <c r="B46" s="11" t="s">
        <v>37</v>
      </c>
      <c r="C46" s="12"/>
      <c r="D46" s="7"/>
      <c r="E46" s="50">
        <v>0</v>
      </c>
      <c r="F46" s="42">
        <v>0</v>
      </c>
      <c r="G46" s="56">
        <f>D46*F46</f>
        <v>0</v>
      </c>
      <c r="H46" s="42">
        <v>0</v>
      </c>
      <c r="I46" s="19">
        <f>D46*H46</f>
        <v>0</v>
      </c>
      <c r="J46" s="19">
        <f>I46+D46+G46</f>
        <v>0</v>
      </c>
      <c r="K46" s="19">
        <f t="shared" ref="K46" si="29">J46*C46</f>
        <v>0</v>
      </c>
      <c r="L46" s="6"/>
      <c r="M46" s="6"/>
      <c r="N46" s="6"/>
      <c r="O46" s="6">
        <f>(K46+L46+M46+N46)*15%</f>
        <v>0</v>
      </c>
      <c r="P46" s="6"/>
      <c r="Q46" s="72"/>
      <c r="R46" s="38">
        <f t="shared" ref="R46:R65" si="30">K46+L46+M46+N46+O46+P46+Q46</f>
        <v>0</v>
      </c>
    </row>
    <row r="47" spans="1:20" ht="21.75" customHeight="1" x14ac:dyDescent="0.2">
      <c r="A47" s="16">
        <v>5</v>
      </c>
      <c r="B47" s="13" t="s">
        <v>38</v>
      </c>
      <c r="C47" s="12">
        <v>7.75</v>
      </c>
      <c r="D47" s="7"/>
      <c r="E47" s="50">
        <v>0</v>
      </c>
      <c r="F47" s="42">
        <v>0.25</v>
      </c>
      <c r="G47" s="56">
        <f>ROUND(D47*F47,2)</f>
        <v>0</v>
      </c>
      <c r="H47" s="42">
        <v>0.2</v>
      </c>
      <c r="I47" s="19">
        <f>ROUND(D47*H47,2)</f>
        <v>0</v>
      </c>
      <c r="J47" s="19">
        <f>I47+D47+G47</f>
        <v>0</v>
      </c>
      <c r="K47" s="19">
        <f>ROUND(J47*C47,2)</f>
        <v>0</v>
      </c>
      <c r="L47" s="6"/>
      <c r="M47" s="6"/>
      <c r="N47" s="6"/>
      <c r="O47" s="19"/>
      <c r="P47" s="19">
        <f>ROUND((K47+L47+M47+N47+O47)*15%,2)</f>
        <v>0</v>
      </c>
      <c r="Q47" s="72"/>
      <c r="R47" s="97">
        <f>K47+L47+M47+N47+O47+P47+Q47</f>
        <v>0</v>
      </c>
      <c r="T47" s="4">
        <v>478924.36</v>
      </c>
    </row>
    <row r="48" spans="1:20" ht="18.95" hidden="1" customHeight="1" x14ac:dyDescent="0.2">
      <c r="A48" s="16"/>
      <c r="B48" s="13" t="s">
        <v>38</v>
      </c>
      <c r="C48" s="12"/>
      <c r="D48" s="7"/>
      <c r="E48" s="50">
        <v>0</v>
      </c>
      <c r="F48" s="42">
        <v>0</v>
      </c>
      <c r="G48" s="56">
        <f t="shared" ref="G48:G64" si="31">ROUND(D48*F48,2)</f>
        <v>0</v>
      </c>
      <c r="H48" s="42">
        <v>0</v>
      </c>
      <c r="I48" s="19">
        <f t="shared" ref="I48:I54" si="32">ROUND(D48*H48,2)</f>
        <v>0</v>
      </c>
      <c r="J48" s="19">
        <f t="shared" ref="J48:J63" si="33">I48+D48+G48</f>
        <v>0</v>
      </c>
      <c r="K48" s="19">
        <f t="shared" ref="K48:K54" si="34">ROUND(J48*C48,2)</f>
        <v>0</v>
      </c>
      <c r="L48" s="6"/>
      <c r="M48" s="6"/>
      <c r="N48" s="6"/>
      <c r="O48" s="19"/>
      <c r="P48" s="19">
        <f t="shared" ref="P48:P54" si="35">ROUND((K48+L48+M48+N48+O48)*15%,2)</f>
        <v>0</v>
      </c>
      <c r="Q48" s="72"/>
      <c r="R48" s="97">
        <f t="shared" si="30"/>
        <v>0</v>
      </c>
    </row>
    <row r="49" spans="1:20" ht="18.95" hidden="1" customHeight="1" x14ac:dyDescent="0.2">
      <c r="A49" s="16"/>
      <c r="B49" s="13" t="s">
        <v>38</v>
      </c>
      <c r="C49" s="12"/>
      <c r="D49" s="7"/>
      <c r="E49" s="50">
        <v>0</v>
      </c>
      <c r="F49" s="42">
        <v>0</v>
      </c>
      <c r="G49" s="56">
        <f t="shared" si="31"/>
        <v>0</v>
      </c>
      <c r="H49" s="42">
        <v>0</v>
      </c>
      <c r="I49" s="19">
        <f t="shared" si="32"/>
        <v>0</v>
      </c>
      <c r="J49" s="19">
        <f t="shared" si="33"/>
        <v>0</v>
      </c>
      <c r="K49" s="19">
        <f t="shared" si="34"/>
        <v>0</v>
      </c>
      <c r="L49" s="6"/>
      <c r="M49" s="6"/>
      <c r="N49" s="6"/>
      <c r="O49" s="19"/>
      <c r="P49" s="19">
        <f t="shared" si="35"/>
        <v>0</v>
      </c>
      <c r="Q49" s="72"/>
      <c r="R49" s="97">
        <f t="shared" si="30"/>
        <v>0</v>
      </c>
    </row>
    <row r="50" spans="1:20" ht="18.95" hidden="1" customHeight="1" x14ac:dyDescent="0.2">
      <c r="A50" s="16"/>
      <c r="B50" s="13" t="s">
        <v>38</v>
      </c>
      <c r="C50" s="12"/>
      <c r="D50" s="7"/>
      <c r="E50" s="50">
        <v>0</v>
      </c>
      <c r="F50" s="42">
        <v>0</v>
      </c>
      <c r="G50" s="56">
        <f t="shared" ref="G50" si="36">ROUND(D50*F50,2)</f>
        <v>0</v>
      </c>
      <c r="H50" s="42">
        <v>0</v>
      </c>
      <c r="I50" s="19">
        <f t="shared" ref="I50" si="37">ROUND(D50*H50,2)</f>
        <v>0</v>
      </c>
      <c r="J50" s="19">
        <f t="shared" ref="J50" si="38">I50+D50+G50</f>
        <v>0</v>
      </c>
      <c r="K50" s="19">
        <f t="shared" ref="K50" si="39">ROUND(J50*C50,2)</f>
        <v>0</v>
      </c>
      <c r="L50" s="6"/>
      <c r="M50" s="6"/>
      <c r="N50" s="6"/>
      <c r="O50" s="19"/>
      <c r="P50" s="19">
        <f t="shared" si="35"/>
        <v>0</v>
      </c>
      <c r="Q50" s="72"/>
      <c r="R50" s="97">
        <f t="shared" ref="R50" si="40">K50+L50+M50+N50+O50+P50+Q50</f>
        <v>0</v>
      </c>
    </row>
    <row r="51" spans="1:20" ht="20.25" customHeight="1" x14ac:dyDescent="0.2">
      <c r="A51" s="16">
        <v>6</v>
      </c>
      <c r="B51" s="13" t="s">
        <v>39</v>
      </c>
      <c r="C51" s="12">
        <v>1.25</v>
      </c>
      <c r="D51" s="7"/>
      <c r="E51" s="50">
        <v>0</v>
      </c>
      <c r="F51" s="42">
        <v>0.25</v>
      </c>
      <c r="G51" s="56">
        <f t="shared" si="31"/>
        <v>0</v>
      </c>
      <c r="H51" s="42">
        <v>0.2</v>
      </c>
      <c r="I51" s="19">
        <f t="shared" si="32"/>
        <v>0</v>
      </c>
      <c r="J51" s="19">
        <f t="shared" si="33"/>
        <v>0</v>
      </c>
      <c r="K51" s="19">
        <f t="shared" si="34"/>
        <v>0</v>
      </c>
      <c r="L51" s="6"/>
      <c r="M51" s="6"/>
      <c r="N51" s="6"/>
      <c r="O51" s="19"/>
      <c r="P51" s="19">
        <f t="shared" si="35"/>
        <v>0</v>
      </c>
      <c r="Q51" s="72"/>
      <c r="R51" s="97">
        <f t="shared" si="30"/>
        <v>0</v>
      </c>
      <c r="T51" s="4">
        <v>73430.039999999994</v>
      </c>
    </row>
    <row r="52" spans="1:20" ht="20.25" hidden="1" customHeight="1" x14ac:dyDescent="0.2">
      <c r="A52" s="16"/>
      <c r="B52" s="13" t="s">
        <v>39</v>
      </c>
      <c r="C52" s="12"/>
      <c r="D52" s="7"/>
      <c r="E52" s="50"/>
      <c r="F52" s="42">
        <v>0</v>
      </c>
      <c r="G52" s="56">
        <f t="shared" si="31"/>
        <v>0</v>
      </c>
      <c r="H52" s="42">
        <v>0</v>
      </c>
      <c r="I52" s="19">
        <f t="shared" si="32"/>
        <v>0</v>
      </c>
      <c r="J52" s="19">
        <f t="shared" ref="J52" si="41">I52+D52+G52</f>
        <v>0</v>
      </c>
      <c r="K52" s="19">
        <f t="shared" si="34"/>
        <v>0</v>
      </c>
      <c r="L52" s="6"/>
      <c r="M52" s="6"/>
      <c r="N52" s="6"/>
      <c r="O52" s="19"/>
      <c r="P52" s="19">
        <f t="shared" si="35"/>
        <v>0</v>
      </c>
      <c r="Q52" s="72"/>
      <c r="R52" s="97">
        <f t="shared" ref="R52" si="42">K52+L52+M52+N52+O52+P52+Q52</f>
        <v>0</v>
      </c>
    </row>
    <row r="53" spans="1:20" ht="20.25" hidden="1" customHeight="1" x14ac:dyDescent="0.2">
      <c r="A53" s="16"/>
      <c r="B53" s="13" t="s">
        <v>39</v>
      </c>
      <c r="C53" s="12"/>
      <c r="D53" s="7"/>
      <c r="E53" s="50"/>
      <c r="F53" s="42"/>
      <c r="G53" s="56"/>
      <c r="H53" s="42"/>
      <c r="I53" s="19"/>
      <c r="J53" s="19"/>
      <c r="K53" s="19"/>
      <c r="L53" s="6"/>
      <c r="M53" s="6"/>
      <c r="N53" s="6"/>
      <c r="O53" s="19"/>
      <c r="P53" s="19">
        <f t="shared" si="35"/>
        <v>0</v>
      </c>
      <c r="Q53" s="72"/>
      <c r="R53" s="97"/>
    </row>
    <row r="54" spans="1:20" ht="21" customHeight="1" thickBot="1" x14ac:dyDescent="0.25">
      <c r="A54" s="16">
        <f>A51+1</f>
        <v>7</v>
      </c>
      <c r="B54" s="13" t="s">
        <v>40</v>
      </c>
      <c r="C54" s="12">
        <v>0.5</v>
      </c>
      <c r="D54" s="7"/>
      <c r="E54" s="50">
        <v>0</v>
      </c>
      <c r="F54" s="42">
        <v>0.25</v>
      </c>
      <c r="G54" s="56">
        <f t="shared" si="31"/>
        <v>0</v>
      </c>
      <c r="H54" s="42">
        <v>0.2</v>
      </c>
      <c r="I54" s="19">
        <f t="shared" si="32"/>
        <v>0</v>
      </c>
      <c r="J54" s="19">
        <f t="shared" si="33"/>
        <v>0</v>
      </c>
      <c r="K54" s="19">
        <f t="shared" si="34"/>
        <v>0</v>
      </c>
      <c r="L54" s="6"/>
      <c r="M54" s="6"/>
      <c r="N54" s="6"/>
      <c r="O54" s="19"/>
      <c r="P54" s="19">
        <f t="shared" si="35"/>
        <v>0</v>
      </c>
      <c r="Q54" s="72"/>
      <c r="R54" s="97">
        <f t="shared" si="30"/>
        <v>0</v>
      </c>
      <c r="T54" s="4">
        <v>34579.339999999997</v>
      </c>
    </row>
    <row r="55" spans="1:20" ht="18.95" hidden="1" customHeight="1" x14ac:dyDescent="0.2">
      <c r="A55" s="16"/>
      <c r="B55" s="13" t="s">
        <v>41</v>
      </c>
      <c r="C55" s="12"/>
      <c r="D55" s="7"/>
      <c r="E55" s="50">
        <v>0</v>
      </c>
      <c r="F55" s="42">
        <v>0</v>
      </c>
      <c r="G55" s="56">
        <f t="shared" si="31"/>
        <v>0</v>
      </c>
      <c r="H55" s="42">
        <v>0</v>
      </c>
      <c r="I55" s="19">
        <f t="shared" ref="I55:I63" si="43">D55*H55</f>
        <v>0</v>
      </c>
      <c r="J55" s="19">
        <f t="shared" si="33"/>
        <v>0</v>
      </c>
      <c r="K55" s="19">
        <f t="shared" ref="K55:K63" si="44">J55*C55</f>
        <v>0</v>
      </c>
      <c r="L55" s="6"/>
      <c r="M55" s="6"/>
      <c r="N55" s="6"/>
      <c r="O55" s="6">
        <f t="shared" ref="O55:O63" si="45">(K55+L55+M55+N55)*15%</f>
        <v>0</v>
      </c>
      <c r="P55" s="6"/>
      <c r="Q55" s="72"/>
      <c r="R55" s="97">
        <f t="shared" si="30"/>
        <v>0</v>
      </c>
    </row>
    <row r="56" spans="1:20" ht="18.95" hidden="1" customHeight="1" x14ac:dyDescent="0.2">
      <c r="A56" s="16"/>
      <c r="B56" s="13" t="s">
        <v>41</v>
      </c>
      <c r="C56" s="12"/>
      <c r="D56" s="7"/>
      <c r="E56" s="50">
        <v>0</v>
      </c>
      <c r="F56" s="42">
        <v>0</v>
      </c>
      <c r="G56" s="56">
        <f t="shared" ref="G56" si="46">ROUND(D56*F56,2)</f>
        <v>0</v>
      </c>
      <c r="H56" s="42">
        <v>0</v>
      </c>
      <c r="I56" s="19">
        <f t="shared" ref="I56" si="47">D56*H56</f>
        <v>0</v>
      </c>
      <c r="J56" s="19">
        <f t="shared" ref="J56" si="48">I56+D56+G56</f>
        <v>0</v>
      </c>
      <c r="K56" s="19">
        <f t="shared" ref="K56" si="49">J56*C56</f>
        <v>0</v>
      </c>
      <c r="L56" s="6"/>
      <c r="M56" s="6"/>
      <c r="N56" s="6"/>
      <c r="O56" s="6">
        <f t="shared" ref="O56" si="50">(K56+L56+M56+N56)*15%</f>
        <v>0</v>
      </c>
      <c r="P56" s="6"/>
      <c r="Q56" s="72"/>
      <c r="R56" s="97">
        <f t="shared" ref="R56" si="51">K56+L56+M56+N56+O56+P56+Q56</f>
        <v>0</v>
      </c>
    </row>
    <row r="57" spans="1:20" ht="18.95" hidden="1" customHeight="1" x14ac:dyDescent="0.2">
      <c r="A57" s="16"/>
      <c r="B57" s="13" t="s">
        <v>41</v>
      </c>
      <c r="C57" s="12"/>
      <c r="D57" s="7"/>
      <c r="E57" s="50">
        <v>0</v>
      </c>
      <c r="F57" s="42">
        <v>0</v>
      </c>
      <c r="G57" s="56">
        <f t="shared" si="31"/>
        <v>0</v>
      </c>
      <c r="H57" s="42">
        <v>0</v>
      </c>
      <c r="I57" s="19">
        <f t="shared" si="43"/>
        <v>0</v>
      </c>
      <c r="J57" s="19">
        <f t="shared" si="33"/>
        <v>0</v>
      </c>
      <c r="K57" s="19">
        <f t="shared" si="44"/>
        <v>0</v>
      </c>
      <c r="L57" s="6"/>
      <c r="M57" s="6"/>
      <c r="N57" s="6"/>
      <c r="O57" s="6">
        <f t="shared" si="45"/>
        <v>0</v>
      </c>
      <c r="P57" s="6"/>
      <c r="Q57" s="72"/>
      <c r="R57" s="97">
        <f t="shared" si="30"/>
        <v>0</v>
      </c>
    </row>
    <row r="58" spans="1:20" ht="18.95" hidden="1" customHeight="1" x14ac:dyDescent="0.2">
      <c r="A58" s="16"/>
      <c r="B58" s="13" t="s">
        <v>42</v>
      </c>
      <c r="C58" s="12"/>
      <c r="D58" s="7"/>
      <c r="E58" s="50">
        <v>0</v>
      </c>
      <c r="F58" s="42">
        <v>0</v>
      </c>
      <c r="G58" s="56">
        <f t="shared" si="31"/>
        <v>0</v>
      </c>
      <c r="H58" s="42">
        <v>0</v>
      </c>
      <c r="I58" s="19">
        <f t="shared" si="43"/>
        <v>0</v>
      </c>
      <c r="J58" s="19">
        <f t="shared" si="33"/>
        <v>0</v>
      </c>
      <c r="K58" s="19">
        <f t="shared" si="44"/>
        <v>0</v>
      </c>
      <c r="L58" s="6"/>
      <c r="M58" s="6"/>
      <c r="N58" s="6"/>
      <c r="O58" s="6">
        <f>(K58+L58+M58+N58)*15%</f>
        <v>0</v>
      </c>
      <c r="P58" s="6"/>
      <c r="Q58" s="72"/>
      <c r="R58" s="97">
        <f t="shared" si="30"/>
        <v>0</v>
      </c>
    </row>
    <row r="59" spans="1:20" ht="18.95" hidden="1" customHeight="1" x14ac:dyDescent="0.2">
      <c r="A59" s="16"/>
      <c r="B59" s="13" t="s">
        <v>42</v>
      </c>
      <c r="C59" s="12"/>
      <c r="D59" s="7"/>
      <c r="E59" s="50">
        <v>0</v>
      </c>
      <c r="F59" s="42">
        <v>0</v>
      </c>
      <c r="G59" s="56">
        <f t="shared" ref="G59" si="52">ROUND(D59*F59,2)</f>
        <v>0</v>
      </c>
      <c r="H59" s="42">
        <v>0</v>
      </c>
      <c r="I59" s="19">
        <f t="shared" ref="I59" si="53">D59*H59</f>
        <v>0</v>
      </c>
      <c r="J59" s="19">
        <f t="shared" ref="J59" si="54">I59+D59+G59</f>
        <v>0</v>
      </c>
      <c r="K59" s="19">
        <f t="shared" ref="K59" si="55">J59*C59</f>
        <v>0</v>
      </c>
      <c r="L59" s="6"/>
      <c r="M59" s="6"/>
      <c r="N59" s="6"/>
      <c r="O59" s="6">
        <f>(K59+L59+M59+N59)*15%</f>
        <v>0</v>
      </c>
      <c r="P59" s="6"/>
      <c r="Q59" s="72"/>
      <c r="R59" s="97">
        <f t="shared" ref="R59" si="56">K59+L59+M59+N59+O59+P59+Q59</f>
        <v>0</v>
      </c>
    </row>
    <row r="60" spans="1:20" ht="18.95" hidden="1" customHeight="1" x14ac:dyDescent="0.2">
      <c r="A60" s="16"/>
      <c r="B60" s="13" t="s">
        <v>43</v>
      </c>
      <c r="C60" s="12"/>
      <c r="D60" s="7"/>
      <c r="E60" s="50">
        <v>0</v>
      </c>
      <c r="F60" s="42">
        <v>0</v>
      </c>
      <c r="G60" s="56">
        <f t="shared" si="31"/>
        <v>0</v>
      </c>
      <c r="H60" s="42">
        <v>0</v>
      </c>
      <c r="I60" s="19">
        <f t="shared" si="43"/>
        <v>0</v>
      </c>
      <c r="J60" s="19">
        <f t="shared" si="33"/>
        <v>0</v>
      </c>
      <c r="K60" s="19">
        <f t="shared" si="44"/>
        <v>0</v>
      </c>
      <c r="L60" s="6"/>
      <c r="M60" s="6"/>
      <c r="N60" s="6"/>
      <c r="O60" s="6">
        <f t="shared" si="45"/>
        <v>0</v>
      </c>
      <c r="P60" s="6"/>
      <c r="Q60" s="72"/>
      <c r="R60" s="97">
        <f t="shared" si="30"/>
        <v>0</v>
      </c>
    </row>
    <row r="61" spans="1:20" ht="18.95" hidden="1" customHeight="1" x14ac:dyDescent="0.2">
      <c r="A61" s="16"/>
      <c r="B61" s="13" t="s">
        <v>43</v>
      </c>
      <c r="C61" s="12"/>
      <c r="D61" s="7"/>
      <c r="E61" s="50">
        <v>0</v>
      </c>
      <c r="F61" s="42">
        <v>0</v>
      </c>
      <c r="G61" s="56">
        <f t="shared" ref="G61" si="57">ROUND(D61*F61,2)</f>
        <v>0</v>
      </c>
      <c r="H61" s="42">
        <v>0</v>
      </c>
      <c r="I61" s="19">
        <f t="shared" ref="I61" si="58">D61*H61</f>
        <v>0</v>
      </c>
      <c r="J61" s="19">
        <f t="shared" ref="J61" si="59">I61+D61+G61</f>
        <v>0</v>
      </c>
      <c r="K61" s="19">
        <f t="shared" ref="K61" si="60">J61*C61</f>
        <v>0</v>
      </c>
      <c r="L61" s="6"/>
      <c r="M61" s="6"/>
      <c r="N61" s="6"/>
      <c r="O61" s="6">
        <f t="shared" ref="O61" si="61">(K61+L61+M61+N61)*15%</f>
        <v>0</v>
      </c>
      <c r="P61" s="6"/>
      <c r="Q61" s="72"/>
      <c r="R61" s="97">
        <f t="shared" ref="R61" si="62">K61+L61+M61+N61+O61+P61+Q61</f>
        <v>0</v>
      </c>
    </row>
    <row r="62" spans="1:20" ht="18.95" hidden="1" customHeight="1" x14ac:dyDescent="0.2">
      <c r="A62" s="16"/>
      <c r="B62" s="13" t="s">
        <v>44</v>
      </c>
      <c r="C62" s="12"/>
      <c r="D62" s="7"/>
      <c r="E62" s="50">
        <v>0</v>
      </c>
      <c r="F62" s="42">
        <v>0</v>
      </c>
      <c r="G62" s="56">
        <f t="shared" si="31"/>
        <v>0</v>
      </c>
      <c r="H62" s="42">
        <v>0</v>
      </c>
      <c r="I62" s="19">
        <f t="shared" si="43"/>
        <v>0</v>
      </c>
      <c r="J62" s="19">
        <f t="shared" si="33"/>
        <v>0</v>
      </c>
      <c r="K62" s="19">
        <f t="shared" si="44"/>
        <v>0</v>
      </c>
      <c r="L62" s="6"/>
      <c r="M62" s="6"/>
      <c r="N62" s="6"/>
      <c r="O62" s="6">
        <f t="shared" si="45"/>
        <v>0</v>
      </c>
      <c r="P62" s="6"/>
      <c r="Q62" s="72"/>
      <c r="R62" s="97">
        <f t="shared" si="30"/>
        <v>0</v>
      </c>
    </row>
    <row r="63" spans="1:20" ht="18.95" hidden="1" customHeight="1" x14ac:dyDescent="0.2">
      <c r="A63" s="16"/>
      <c r="B63" s="13" t="s">
        <v>45</v>
      </c>
      <c r="C63" s="12"/>
      <c r="D63" s="7"/>
      <c r="E63" s="50">
        <v>0</v>
      </c>
      <c r="F63" s="42">
        <v>0</v>
      </c>
      <c r="G63" s="56">
        <f t="shared" si="31"/>
        <v>0</v>
      </c>
      <c r="H63" s="42">
        <v>0</v>
      </c>
      <c r="I63" s="19">
        <f t="shared" si="43"/>
        <v>0</v>
      </c>
      <c r="J63" s="19">
        <f t="shared" si="33"/>
        <v>0</v>
      </c>
      <c r="K63" s="19">
        <f t="shared" si="44"/>
        <v>0</v>
      </c>
      <c r="L63" s="6"/>
      <c r="M63" s="6"/>
      <c r="N63" s="6"/>
      <c r="O63" s="6">
        <f t="shared" si="45"/>
        <v>0</v>
      </c>
      <c r="P63" s="6"/>
      <c r="Q63" s="72"/>
      <c r="R63" s="97">
        <f t="shared" si="30"/>
        <v>0</v>
      </c>
    </row>
    <row r="64" spans="1:20" ht="18.95" hidden="1" customHeight="1" x14ac:dyDescent="0.2">
      <c r="A64" s="16"/>
      <c r="B64" s="13" t="s">
        <v>80</v>
      </c>
      <c r="C64" s="12"/>
      <c r="D64" s="7"/>
      <c r="E64" s="50"/>
      <c r="F64" s="42">
        <v>0</v>
      </c>
      <c r="G64" s="56">
        <f t="shared" si="31"/>
        <v>0</v>
      </c>
      <c r="H64" s="42">
        <v>0</v>
      </c>
      <c r="I64" s="19">
        <f t="shared" ref="I64" si="63">D64*H64</f>
        <v>0</v>
      </c>
      <c r="J64" s="19">
        <f t="shared" ref="J64" si="64">I64+D64+G64</f>
        <v>0</v>
      </c>
      <c r="K64" s="19">
        <f t="shared" ref="K64" si="65">J64*C64</f>
        <v>0</v>
      </c>
      <c r="L64" s="6"/>
      <c r="M64" s="6"/>
      <c r="N64" s="6"/>
      <c r="O64" s="6">
        <f t="shared" ref="O64" si="66">(K64+L64+M64+N64)*15%</f>
        <v>0</v>
      </c>
      <c r="P64" s="6"/>
      <c r="Q64" s="72"/>
      <c r="R64" s="97">
        <f t="shared" ref="R64" si="67">K64+L64+M64+N64+O64+P64+Q64</f>
        <v>0</v>
      </c>
    </row>
    <row r="65" spans="1:20" ht="18.95" hidden="1" customHeight="1" thickBot="1" x14ac:dyDescent="0.25">
      <c r="A65" s="16"/>
      <c r="B65" s="13"/>
      <c r="C65" s="12"/>
      <c r="D65" s="7"/>
      <c r="E65" s="50">
        <v>0</v>
      </c>
      <c r="F65" s="42"/>
      <c r="G65" s="56"/>
      <c r="H65" s="42"/>
      <c r="I65" s="19"/>
      <c r="J65" s="19"/>
      <c r="K65" s="19"/>
      <c r="L65" s="6"/>
      <c r="M65" s="6"/>
      <c r="N65" s="6"/>
      <c r="O65" s="6"/>
      <c r="P65" s="6"/>
      <c r="Q65" s="72"/>
      <c r="R65" s="97">
        <f t="shared" si="30"/>
        <v>0</v>
      </c>
    </row>
    <row r="66" spans="1:20" ht="21.95" customHeight="1" thickBot="1" x14ac:dyDescent="0.3">
      <c r="A66" s="30"/>
      <c r="B66" s="90" t="s">
        <v>11</v>
      </c>
      <c r="C66" s="26">
        <f>SUM(C46:C65)</f>
        <v>9.5</v>
      </c>
      <c r="D66" s="26">
        <f>SUM(D46:D65)</f>
        <v>0</v>
      </c>
      <c r="E66" s="26"/>
      <c r="F66" s="26"/>
      <c r="G66" s="26">
        <f>SUM(G46:G65)</f>
        <v>0</v>
      </c>
      <c r="H66" s="26"/>
      <c r="I66" s="26">
        <f t="shared" ref="I66:R66" si="68">SUM(I46:I65)</f>
        <v>0</v>
      </c>
      <c r="J66" s="26">
        <f t="shared" si="68"/>
        <v>0</v>
      </c>
      <c r="K66" s="26">
        <f t="shared" si="68"/>
        <v>0</v>
      </c>
      <c r="L66" s="26">
        <v>0</v>
      </c>
      <c r="M66" s="26">
        <v>0</v>
      </c>
      <c r="N66" s="26">
        <f t="shared" si="68"/>
        <v>0</v>
      </c>
      <c r="O66" s="26">
        <f t="shared" si="68"/>
        <v>0</v>
      </c>
      <c r="P66" s="26">
        <f t="shared" si="68"/>
        <v>0</v>
      </c>
      <c r="Q66" s="26">
        <f t="shared" si="68"/>
        <v>0</v>
      </c>
      <c r="R66" s="27">
        <f t="shared" si="68"/>
        <v>0</v>
      </c>
    </row>
    <row r="67" spans="1:20" ht="21.95" customHeight="1" thickBot="1" x14ac:dyDescent="0.25">
      <c r="A67" s="88"/>
      <c r="B67" s="122" t="s">
        <v>29</v>
      </c>
      <c r="C67" s="86">
        <f t="shared" ref="C67:Q67" si="69">C22+C28+C37+C44+C66</f>
        <v>17.72</v>
      </c>
      <c r="D67" s="86">
        <f t="shared" si="69"/>
        <v>0</v>
      </c>
      <c r="E67" s="86">
        <f t="shared" si="69"/>
        <v>0</v>
      </c>
      <c r="F67" s="86"/>
      <c r="G67" s="86">
        <f t="shared" si="69"/>
        <v>0</v>
      </c>
      <c r="H67" s="86"/>
      <c r="I67" s="86">
        <f t="shared" si="69"/>
        <v>0</v>
      </c>
      <c r="J67" s="86">
        <f t="shared" si="69"/>
        <v>0</v>
      </c>
      <c r="K67" s="86">
        <f t="shared" si="69"/>
        <v>0</v>
      </c>
      <c r="L67" s="86">
        <f t="shared" si="69"/>
        <v>0</v>
      </c>
      <c r="M67" s="86">
        <f t="shared" si="69"/>
        <v>0</v>
      </c>
      <c r="N67" s="86">
        <f t="shared" si="69"/>
        <v>0</v>
      </c>
      <c r="O67" s="86">
        <f t="shared" si="69"/>
        <v>0</v>
      </c>
      <c r="P67" s="86">
        <f t="shared" si="69"/>
        <v>0</v>
      </c>
      <c r="Q67" s="86">
        <f t="shared" si="69"/>
        <v>0</v>
      </c>
      <c r="R67" s="100">
        <f>ROUND(R22+R28+R37+R44+R66,2)</f>
        <v>0</v>
      </c>
      <c r="T67" s="4">
        <v>882262.01</v>
      </c>
    </row>
    <row r="68" spans="1:20" ht="21.95" hidden="1" customHeight="1" x14ac:dyDescent="0.25">
      <c r="A68" s="145" t="s">
        <v>106</v>
      </c>
      <c r="B68" s="146"/>
      <c r="C68" s="105"/>
      <c r="D68" s="105"/>
      <c r="E68" s="105"/>
      <c r="F68" s="105"/>
      <c r="G68" s="105"/>
      <c r="H68" s="105"/>
      <c r="I68" s="105"/>
      <c r="J68" s="105"/>
      <c r="K68" s="105"/>
      <c r="L68" s="105"/>
      <c r="M68" s="105"/>
      <c r="N68" s="105"/>
      <c r="O68" s="105"/>
      <c r="P68" s="105"/>
      <c r="Q68" s="105"/>
      <c r="R68" s="106"/>
    </row>
    <row r="69" spans="1:20" ht="21.95" hidden="1" customHeight="1" x14ac:dyDescent="0.25">
      <c r="A69" s="136" t="s">
        <v>107</v>
      </c>
      <c r="B69" s="137"/>
      <c r="C69" s="107"/>
      <c r="D69" s="107"/>
      <c r="E69" s="107"/>
      <c r="F69" s="107"/>
      <c r="G69" s="107"/>
      <c r="H69" s="107"/>
      <c r="I69" s="107"/>
      <c r="J69" s="107"/>
      <c r="K69" s="107"/>
      <c r="L69" s="107"/>
      <c r="M69" s="107"/>
      <c r="N69" s="107"/>
      <c r="O69" s="107"/>
      <c r="P69" s="107"/>
      <c r="Q69" s="107"/>
      <c r="R69" s="110"/>
    </row>
    <row r="70" spans="1:20" ht="21.95" customHeight="1" x14ac:dyDescent="0.25">
      <c r="A70" s="216" t="s">
        <v>91</v>
      </c>
      <c r="B70" s="217"/>
      <c r="C70" s="96"/>
      <c r="D70" s="96"/>
      <c r="E70" s="96"/>
      <c r="F70" s="96"/>
      <c r="G70" s="96"/>
      <c r="H70" s="96"/>
      <c r="I70" s="96"/>
      <c r="J70" s="96"/>
      <c r="K70" s="96"/>
      <c r="L70" s="96"/>
      <c r="M70" s="96"/>
      <c r="N70" s="96"/>
      <c r="O70" s="96"/>
      <c r="P70" s="96"/>
      <c r="Q70" s="96"/>
      <c r="R70" s="99">
        <f>R67*12</f>
        <v>0</v>
      </c>
      <c r="T70" s="123"/>
    </row>
    <row r="71" spans="1:20" ht="21.95" customHeight="1" x14ac:dyDescent="0.25">
      <c r="A71" s="211" t="s">
        <v>112</v>
      </c>
      <c r="B71" s="212"/>
      <c r="C71" s="107"/>
      <c r="D71" s="107"/>
      <c r="E71" s="107"/>
      <c r="F71" s="107"/>
      <c r="G71" s="107"/>
      <c r="H71" s="107"/>
      <c r="I71" s="107"/>
      <c r="J71" s="107"/>
      <c r="K71" s="107"/>
      <c r="L71" s="107"/>
      <c r="M71" s="107"/>
      <c r="N71" s="107"/>
      <c r="O71" s="107"/>
      <c r="P71" s="107"/>
      <c r="Q71" s="107"/>
      <c r="R71" s="113">
        <f>((R22+R37+R44)*4/100)*3</f>
        <v>0</v>
      </c>
      <c r="T71" s="4">
        <v>124689.59</v>
      </c>
    </row>
    <row r="72" spans="1:20" ht="21.95" customHeight="1" thickBot="1" x14ac:dyDescent="0.3">
      <c r="A72" s="156" t="s">
        <v>85</v>
      </c>
      <c r="B72" s="157"/>
      <c r="C72" s="87"/>
      <c r="D72" s="87"/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87"/>
      <c r="P72" s="87"/>
      <c r="Q72" s="87"/>
      <c r="R72" s="114">
        <v>1627551.44</v>
      </c>
    </row>
    <row r="73" spans="1:20" ht="21.95" customHeight="1" thickBot="1" x14ac:dyDescent="0.25">
      <c r="A73" s="132" t="s">
        <v>113</v>
      </c>
      <c r="B73" s="133"/>
      <c r="C73" s="65">
        <f>C67</f>
        <v>17.72</v>
      </c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  <c r="Q73" s="65"/>
      <c r="R73" s="115">
        <f>R70+R71+R72</f>
        <v>1627551.44</v>
      </c>
      <c r="T73" s="4">
        <v>12431514</v>
      </c>
    </row>
    <row r="74" spans="1:20" ht="18.95" customHeight="1" x14ac:dyDescent="0.2">
      <c r="A74" s="183" t="s">
        <v>26</v>
      </c>
      <c r="B74" s="184"/>
      <c r="C74" s="184"/>
      <c r="D74" s="184"/>
      <c r="E74" s="184"/>
      <c r="F74" s="184"/>
      <c r="G74" s="184"/>
      <c r="H74" s="184"/>
      <c r="I74" s="184"/>
      <c r="J74" s="184"/>
      <c r="K74" s="184"/>
      <c r="L74" s="184"/>
      <c r="M74" s="184"/>
      <c r="N74" s="184"/>
      <c r="O74" s="184"/>
      <c r="P74" s="184"/>
      <c r="Q74" s="184"/>
      <c r="R74" s="185"/>
    </row>
    <row r="75" spans="1:20" ht="18.95" customHeight="1" thickBot="1" x14ac:dyDescent="0.25">
      <c r="A75" s="186" t="s">
        <v>9</v>
      </c>
      <c r="B75" s="187"/>
      <c r="C75" s="187"/>
      <c r="D75" s="187"/>
      <c r="E75" s="187"/>
      <c r="F75" s="187"/>
      <c r="G75" s="187"/>
      <c r="H75" s="187"/>
      <c r="I75" s="187"/>
      <c r="J75" s="187"/>
      <c r="K75" s="187"/>
      <c r="L75" s="187"/>
      <c r="M75" s="187"/>
      <c r="N75" s="187"/>
      <c r="O75" s="187"/>
      <c r="P75" s="187"/>
      <c r="Q75" s="187"/>
      <c r="R75" s="188"/>
    </row>
    <row r="76" spans="1:20" ht="21" customHeight="1" thickBot="1" x14ac:dyDescent="0.25">
      <c r="A76" s="45">
        <v>8</v>
      </c>
      <c r="B76" s="85" t="s">
        <v>10</v>
      </c>
      <c r="C76" s="46">
        <v>1</v>
      </c>
      <c r="D76" s="128"/>
      <c r="E76" s="51">
        <v>0</v>
      </c>
      <c r="F76" s="52">
        <v>0.25</v>
      </c>
      <c r="G76" s="91">
        <f>ROUND(D76*F76,2)</f>
        <v>0</v>
      </c>
      <c r="H76" s="92"/>
      <c r="I76" s="94"/>
      <c r="J76" s="94">
        <f>I76+D76+G76</f>
        <v>0</v>
      </c>
      <c r="K76" s="94">
        <f>ROUND(J76*C76,2)</f>
        <v>0</v>
      </c>
      <c r="L76" s="66">
        <f>ROUND(K76*4%,2)</f>
        <v>0</v>
      </c>
      <c r="M76" s="66"/>
      <c r="N76" s="66"/>
      <c r="O76" s="66"/>
      <c r="P76" s="66">
        <f>ROUND((K76+L76+M76+N76+O76)*15%,2)</f>
        <v>0</v>
      </c>
      <c r="Q76" s="93"/>
      <c r="R76" s="102">
        <f t="shared" ref="R76:R78" si="70">K76+L76+M76+N76+O76+P76+Q76</f>
        <v>0</v>
      </c>
    </row>
    <row r="77" spans="1:20" ht="18.95" hidden="1" customHeight="1" x14ac:dyDescent="0.2">
      <c r="A77" s="15"/>
      <c r="B77" s="10"/>
      <c r="C77" s="8"/>
      <c r="D77" s="6"/>
      <c r="E77" s="54">
        <v>0</v>
      </c>
      <c r="F77" s="54"/>
      <c r="G77" s="54"/>
      <c r="H77" s="43">
        <v>0</v>
      </c>
      <c r="I77" s="6">
        <f t="shared" ref="I77:I78" si="71">D77*H77</f>
        <v>0</v>
      </c>
      <c r="J77" s="6">
        <f t="shared" ref="J77:J78" si="72">I77+D77</f>
        <v>0</v>
      </c>
      <c r="K77" s="6">
        <f t="shared" ref="K77:K78" si="73">J77*C77</f>
        <v>0</v>
      </c>
      <c r="L77" s="6"/>
      <c r="M77" s="6"/>
      <c r="N77" s="6"/>
      <c r="O77" s="6">
        <f t="shared" ref="O77:O78" si="74">(K77+L77+M77+N77)*15%</f>
        <v>0</v>
      </c>
      <c r="P77" s="6"/>
      <c r="Q77" s="72"/>
      <c r="R77" s="97">
        <f t="shared" si="70"/>
        <v>0</v>
      </c>
    </row>
    <row r="78" spans="1:20" ht="18.95" hidden="1" customHeight="1" thickBot="1" x14ac:dyDescent="0.25">
      <c r="A78" s="57"/>
      <c r="B78" s="58"/>
      <c r="C78" s="59"/>
      <c r="D78" s="60"/>
      <c r="E78" s="61">
        <v>0</v>
      </c>
      <c r="F78" s="61"/>
      <c r="G78" s="61"/>
      <c r="H78" s="62">
        <v>0</v>
      </c>
      <c r="I78" s="63">
        <f t="shared" si="71"/>
        <v>0</v>
      </c>
      <c r="J78" s="63">
        <f t="shared" si="72"/>
        <v>0</v>
      </c>
      <c r="K78" s="63">
        <f t="shared" si="73"/>
        <v>0</v>
      </c>
      <c r="L78" s="60"/>
      <c r="M78" s="60"/>
      <c r="N78" s="60"/>
      <c r="O78" s="6">
        <f t="shared" si="74"/>
        <v>0</v>
      </c>
      <c r="P78" s="60"/>
      <c r="Q78" s="72"/>
      <c r="R78" s="97">
        <f t="shared" si="70"/>
        <v>0</v>
      </c>
    </row>
    <row r="79" spans="1:20" ht="21.95" customHeight="1" thickBot="1" x14ac:dyDescent="0.3">
      <c r="A79" s="30"/>
      <c r="B79" s="90" t="s">
        <v>11</v>
      </c>
      <c r="C79" s="26">
        <f>SUM(C76:C78)</f>
        <v>1</v>
      </c>
      <c r="D79" s="26">
        <f t="shared" ref="D79:R79" si="75">SUM(D76:D78)</f>
        <v>0</v>
      </c>
      <c r="E79" s="26"/>
      <c r="F79" s="26"/>
      <c r="G79" s="26">
        <f t="shared" ref="G79" si="76">SUM(G76:G78)</f>
        <v>0</v>
      </c>
      <c r="H79" s="26"/>
      <c r="I79" s="26">
        <v>0</v>
      </c>
      <c r="J79" s="26">
        <f t="shared" si="75"/>
        <v>0</v>
      </c>
      <c r="K79" s="26">
        <f t="shared" si="75"/>
        <v>0</v>
      </c>
      <c r="L79" s="26">
        <f t="shared" si="75"/>
        <v>0</v>
      </c>
      <c r="M79" s="26">
        <v>0</v>
      </c>
      <c r="N79" s="26">
        <v>0</v>
      </c>
      <c r="O79" s="26">
        <f t="shared" si="75"/>
        <v>0</v>
      </c>
      <c r="P79" s="26">
        <f t="shared" si="75"/>
        <v>0</v>
      </c>
      <c r="Q79" s="26">
        <f t="shared" si="75"/>
        <v>0</v>
      </c>
      <c r="R79" s="27">
        <f t="shared" si="75"/>
        <v>0</v>
      </c>
    </row>
    <row r="80" spans="1:20" ht="18.95" customHeight="1" thickBot="1" x14ac:dyDescent="0.25">
      <c r="A80" s="138" t="s">
        <v>16</v>
      </c>
      <c r="B80" s="139"/>
      <c r="C80" s="139"/>
      <c r="D80" s="139"/>
      <c r="E80" s="139"/>
      <c r="F80" s="139"/>
      <c r="G80" s="139"/>
      <c r="H80" s="139"/>
      <c r="I80" s="139"/>
      <c r="J80" s="139"/>
      <c r="K80" s="139"/>
      <c r="L80" s="139"/>
      <c r="M80" s="139"/>
      <c r="N80" s="139"/>
      <c r="O80" s="139"/>
      <c r="P80" s="139"/>
      <c r="Q80" s="139"/>
      <c r="R80" s="140"/>
    </row>
    <row r="81" spans="1:18" ht="18.95" customHeight="1" thickBot="1" x14ac:dyDescent="0.25">
      <c r="A81" s="16">
        <v>9</v>
      </c>
      <c r="B81" s="39" t="s">
        <v>12</v>
      </c>
      <c r="C81" s="41">
        <v>1</v>
      </c>
      <c r="D81" s="125">
        <f>ROUNDUP(D21*75%,0)</f>
        <v>0</v>
      </c>
      <c r="E81" s="54">
        <v>0</v>
      </c>
      <c r="F81" s="54"/>
      <c r="G81" s="54"/>
      <c r="H81" s="43"/>
      <c r="I81" s="6"/>
      <c r="J81" s="6">
        <f t="shared" ref="J81:J85" si="77">I81+D81</f>
        <v>0</v>
      </c>
      <c r="K81" s="48">
        <f>ROUND(J81*C81,2)</f>
        <v>0</v>
      </c>
      <c r="L81" s="66">
        <f>ROUND(K81*4%,2)</f>
        <v>0</v>
      </c>
      <c r="M81" s="41"/>
      <c r="N81" s="41">
        <f>ROUND(K81*10%,2)</f>
        <v>0</v>
      </c>
      <c r="O81" s="47"/>
      <c r="P81" s="47">
        <f>ROUND((K81+L81+M81+N81+O81)*15%,2)</f>
        <v>0</v>
      </c>
      <c r="Q81" s="72"/>
      <c r="R81" s="97">
        <f>K81+L81+M81+N81+O81+P81</f>
        <v>0</v>
      </c>
    </row>
    <row r="82" spans="1:18" ht="18.95" hidden="1" customHeight="1" x14ac:dyDescent="0.2">
      <c r="A82" s="16"/>
      <c r="B82" s="39" t="s">
        <v>46</v>
      </c>
      <c r="C82" s="41"/>
      <c r="D82" s="41"/>
      <c r="E82" s="54">
        <v>0</v>
      </c>
      <c r="F82" s="54"/>
      <c r="G82" s="54"/>
      <c r="H82" s="43">
        <v>0</v>
      </c>
      <c r="I82" s="6">
        <f t="shared" ref="I82:I85" si="78">D82*H82</f>
        <v>0</v>
      </c>
      <c r="J82" s="6">
        <f t="shared" si="77"/>
        <v>0</v>
      </c>
      <c r="K82" s="6">
        <f t="shared" ref="K82:K85" si="79">J82*C82</f>
        <v>0</v>
      </c>
      <c r="L82" s="9"/>
      <c r="M82" s="9"/>
      <c r="N82" s="9"/>
      <c r="O82" s="6">
        <f t="shared" ref="O82:O85" si="80">(K82+L82+M82+N82)*15%</f>
        <v>0</v>
      </c>
      <c r="P82" s="6"/>
      <c r="Q82" s="72"/>
      <c r="R82" s="97">
        <f>K82+L82+M82+N82+O82+P82+Q82</f>
        <v>0</v>
      </c>
    </row>
    <row r="83" spans="1:18" ht="18.95" hidden="1" customHeight="1" x14ac:dyDescent="0.2">
      <c r="A83" s="16"/>
      <c r="B83" s="10" t="s">
        <v>47</v>
      </c>
      <c r="C83" s="7"/>
      <c r="D83" s="6"/>
      <c r="E83" s="54">
        <v>0</v>
      </c>
      <c r="F83" s="54"/>
      <c r="G83" s="54"/>
      <c r="H83" s="43">
        <v>0</v>
      </c>
      <c r="I83" s="6">
        <f t="shared" si="78"/>
        <v>0</v>
      </c>
      <c r="J83" s="6">
        <f t="shared" si="77"/>
        <v>0</v>
      </c>
      <c r="K83" s="6">
        <f t="shared" si="79"/>
        <v>0</v>
      </c>
      <c r="L83" s="6"/>
      <c r="M83" s="6"/>
      <c r="N83" s="6"/>
      <c r="O83" s="6">
        <f t="shared" si="80"/>
        <v>0</v>
      </c>
      <c r="P83" s="6"/>
      <c r="Q83" s="72"/>
      <c r="R83" s="97">
        <f t="shared" ref="R83:R85" si="81">K83+L83+M83+N83+O83+P83+Q83</f>
        <v>0</v>
      </c>
    </row>
    <row r="84" spans="1:18" ht="18.95" hidden="1" customHeight="1" x14ac:dyDescent="0.2">
      <c r="A84" s="16"/>
      <c r="B84" s="10"/>
      <c r="C84" s="8"/>
      <c r="D84" s="6"/>
      <c r="E84" s="54">
        <v>0</v>
      </c>
      <c r="F84" s="54"/>
      <c r="G84" s="54"/>
      <c r="H84" s="43">
        <v>0</v>
      </c>
      <c r="I84" s="6">
        <f t="shared" si="78"/>
        <v>0</v>
      </c>
      <c r="J84" s="6">
        <f t="shared" si="77"/>
        <v>0</v>
      </c>
      <c r="K84" s="6">
        <f t="shared" si="79"/>
        <v>0</v>
      </c>
      <c r="L84" s="6"/>
      <c r="M84" s="6"/>
      <c r="N84" s="6"/>
      <c r="O84" s="6">
        <f t="shared" si="80"/>
        <v>0</v>
      </c>
      <c r="P84" s="6"/>
      <c r="Q84" s="72"/>
      <c r="R84" s="97">
        <f t="shared" si="81"/>
        <v>0</v>
      </c>
    </row>
    <row r="85" spans="1:18" ht="18.95" hidden="1" customHeight="1" thickBot="1" x14ac:dyDescent="0.25">
      <c r="A85" s="16"/>
      <c r="B85" s="10"/>
      <c r="C85" s="8"/>
      <c r="D85" s="6"/>
      <c r="E85" s="54">
        <v>0</v>
      </c>
      <c r="F85" s="54"/>
      <c r="G85" s="54"/>
      <c r="H85" s="43">
        <v>0</v>
      </c>
      <c r="I85" s="6">
        <f t="shared" si="78"/>
        <v>0</v>
      </c>
      <c r="J85" s="6">
        <f t="shared" si="77"/>
        <v>0</v>
      </c>
      <c r="K85" s="6">
        <f t="shared" si="79"/>
        <v>0</v>
      </c>
      <c r="L85" s="6"/>
      <c r="M85" s="6"/>
      <c r="N85" s="6"/>
      <c r="O85" s="6">
        <f t="shared" si="80"/>
        <v>0</v>
      </c>
      <c r="P85" s="6"/>
      <c r="Q85" s="72"/>
      <c r="R85" s="97">
        <f t="shared" si="81"/>
        <v>0</v>
      </c>
    </row>
    <row r="86" spans="1:18" ht="21.95" customHeight="1" thickBot="1" x14ac:dyDescent="0.3">
      <c r="A86" s="30"/>
      <c r="B86" s="90" t="s">
        <v>11</v>
      </c>
      <c r="C86" s="26">
        <f>SUM(C81:C85)</f>
        <v>1</v>
      </c>
      <c r="D86" s="26">
        <f t="shared" ref="D86:R86" si="82">SUM(D81:D85)</f>
        <v>0</v>
      </c>
      <c r="E86" s="26"/>
      <c r="F86" s="26"/>
      <c r="G86" s="26">
        <v>0</v>
      </c>
      <c r="H86" s="26"/>
      <c r="I86" s="26">
        <v>0</v>
      </c>
      <c r="J86" s="26">
        <f t="shared" si="82"/>
        <v>0</v>
      </c>
      <c r="K86" s="26">
        <f t="shared" si="82"/>
        <v>0</v>
      </c>
      <c r="L86" s="26">
        <f>SUM(L81:L85)</f>
        <v>0</v>
      </c>
      <c r="M86" s="26">
        <v>0</v>
      </c>
      <c r="N86" s="26">
        <f t="shared" si="82"/>
        <v>0</v>
      </c>
      <c r="O86" s="26">
        <f t="shared" si="82"/>
        <v>0</v>
      </c>
      <c r="P86" s="26">
        <f t="shared" si="82"/>
        <v>0</v>
      </c>
      <c r="Q86" s="26">
        <f t="shared" si="82"/>
        <v>0</v>
      </c>
      <c r="R86" s="27">
        <f t="shared" si="82"/>
        <v>0</v>
      </c>
    </row>
    <row r="87" spans="1:18" ht="18.95" customHeight="1" thickBot="1" x14ac:dyDescent="0.25">
      <c r="A87" s="138" t="s">
        <v>13</v>
      </c>
      <c r="B87" s="139"/>
      <c r="C87" s="139"/>
      <c r="D87" s="139"/>
      <c r="E87" s="139"/>
      <c r="F87" s="139"/>
      <c r="G87" s="139"/>
      <c r="H87" s="139"/>
      <c r="I87" s="139"/>
      <c r="J87" s="139"/>
      <c r="K87" s="139"/>
      <c r="L87" s="139"/>
      <c r="M87" s="139"/>
      <c r="N87" s="139"/>
      <c r="O87" s="139"/>
      <c r="P87" s="139"/>
      <c r="Q87" s="139"/>
      <c r="R87" s="140"/>
    </row>
    <row r="88" spans="1:18" ht="18.95" hidden="1" customHeight="1" x14ac:dyDescent="0.2">
      <c r="A88" s="16"/>
      <c r="B88" s="39" t="s">
        <v>48</v>
      </c>
      <c r="C88" s="41"/>
      <c r="D88" s="41"/>
      <c r="E88" s="54">
        <v>0</v>
      </c>
      <c r="F88" s="54"/>
      <c r="G88" s="54"/>
      <c r="H88" s="43">
        <v>0</v>
      </c>
      <c r="I88" s="6">
        <f t="shared" ref="I88:I98" si="83">D88*H88</f>
        <v>0</v>
      </c>
      <c r="J88" s="6">
        <f t="shared" ref="J88:J98" si="84">I88+D88</f>
        <v>0</v>
      </c>
      <c r="K88" s="6">
        <f t="shared" ref="K88:K98" si="85">J88*C88</f>
        <v>0</v>
      </c>
      <c r="L88" s="41"/>
      <c r="M88" s="41"/>
      <c r="N88" s="41"/>
      <c r="O88" s="6">
        <f t="shared" ref="O88:O98" si="86">(K88+L88+M88+N88)*15%</f>
        <v>0</v>
      </c>
      <c r="P88" s="6"/>
      <c r="Q88" s="72"/>
      <c r="R88" s="38">
        <f>K88+L88+M88+N88+O88+P88+Q88</f>
        <v>0</v>
      </c>
    </row>
    <row r="89" spans="1:18" ht="18.95" hidden="1" customHeight="1" x14ac:dyDescent="0.2">
      <c r="A89" s="16"/>
      <c r="B89" s="39" t="s">
        <v>50</v>
      </c>
      <c r="C89" s="41"/>
      <c r="D89" s="41"/>
      <c r="E89" s="54">
        <v>0</v>
      </c>
      <c r="F89" s="54"/>
      <c r="G89" s="54"/>
      <c r="H89" s="43">
        <v>0</v>
      </c>
      <c r="I89" s="6">
        <f t="shared" si="83"/>
        <v>0</v>
      </c>
      <c r="J89" s="6">
        <f t="shared" si="84"/>
        <v>0</v>
      </c>
      <c r="K89" s="6">
        <f t="shared" si="85"/>
        <v>0</v>
      </c>
      <c r="L89" s="41"/>
      <c r="M89" s="41"/>
      <c r="N89" s="41"/>
      <c r="O89" s="6">
        <f t="shared" si="86"/>
        <v>0</v>
      </c>
      <c r="P89" s="6"/>
      <c r="Q89" s="72"/>
      <c r="R89" s="38">
        <f>K89+L89+M89+N89+O89+P89+Q89</f>
        <v>0</v>
      </c>
    </row>
    <row r="90" spans="1:18" ht="18.95" hidden="1" customHeight="1" x14ac:dyDescent="0.2">
      <c r="A90" s="16"/>
      <c r="B90" s="10" t="s">
        <v>49</v>
      </c>
      <c r="C90" s="7"/>
      <c r="D90" s="6"/>
      <c r="E90" s="54">
        <v>0</v>
      </c>
      <c r="F90" s="54"/>
      <c r="G90" s="54"/>
      <c r="H90" s="43">
        <v>0</v>
      </c>
      <c r="I90" s="6">
        <f t="shared" si="83"/>
        <v>0</v>
      </c>
      <c r="J90" s="6">
        <f t="shared" si="84"/>
        <v>0</v>
      </c>
      <c r="K90" s="6">
        <f t="shared" si="85"/>
        <v>0</v>
      </c>
      <c r="L90" s="6"/>
      <c r="M90" s="6"/>
      <c r="N90" s="6"/>
      <c r="O90" s="6">
        <f t="shared" si="86"/>
        <v>0</v>
      </c>
      <c r="P90" s="6"/>
      <c r="Q90" s="72"/>
      <c r="R90" s="38">
        <f t="shared" ref="R90:R98" si="87">K90+L90+M90+N90+O90+P90+Q90</f>
        <v>0</v>
      </c>
    </row>
    <row r="91" spans="1:18" ht="19.5" customHeight="1" thickBot="1" x14ac:dyDescent="0.25">
      <c r="A91" s="16">
        <v>10</v>
      </c>
      <c r="B91" s="77" t="s">
        <v>98</v>
      </c>
      <c r="C91" s="8">
        <v>2</v>
      </c>
      <c r="D91" s="127"/>
      <c r="E91" s="54">
        <v>0</v>
      </c>
      <c r="F91" s="54"/>
      <c r="G91" s="54"/>
      <c r="H91" s="43"/>
      <c r="I91" s="6"/>
      <c r="J91" s="6">
        <f t="shared" si="84"/>
        <v>0</v>
      </c>
      <c r="K91" s="48">
        <f>ROUND(J91*C91,2)</f>
        <v>0</v>
      </c>
      <c r="L91" s="66">
        <f>ROUND(K91*4%,2)</f>
        <v>0</v>
      </c>
      <c r="M91" s="6"/>
      <c r="N91" s="6"/>
      <c r="O91" s="47"/>
      <c r="P91" s="47">
        <f>ROUND((K91+L91+M91+N91+O91)*15%,2)</f>
        <v>0</v>
      </c>
      <c r="Q91" s="72"/>
      <c r="R91" s="97">
        <f t="shared" si="87"/>
        <v>0</v>
      </c>
    </row>
    <row r="92" spans="1:18" ht="18.95" hidden="1" customHeight="1" x14ac:dyDescent="0.2">
      <c r="A92" s="16"/>
      <c r="B92" s="77" t="s">
        <v>51</v>
      </c>
      <c r="C92" s="8"/>
      <c r="D92" s="127"/>
      <c r="E92" s="54">
        <v>0</v>
      </c>
      <c r="F92" s="54"/>
      <c r="G92" s="54"/>
      <c r="H92" s="43"/>
      <c r="I92" s="6"/>
      <c r="J92" s="6">
        <f t="shared" si="84"/>
        <v>0</v>
      </c>
      <c r="K92" s="48">
        <f t="shared" ref="K92:K95" si="88">ROUND(J92*C92,2)</f>
        <v>0</v>
      </c>
      <c r="L92" s="94">
        <f t="shared" ref="L92:L94" si="89">ROUND(K92*4%,2)</f>
        <v>0</v>
      </c>
      <c r="M92" s="6"/>
      <c r="N92" s="6"/>
      <c r="O92" s="48"/>
      <c r="P92" s="47">
        <f t="shared" ref="P92:P95" si="90">ROUND((K92+L92+M92+N92+O92)*15%,2)</f>
        <v>0</v>
      </c>
      <c r="Q92" s="72"/>
      <c r="R92" s="97">
        <f t="shared" si="87"/>
        <v>0</v>
      </c>
    </row>
    <row r="93" spans="1:18" ht="19.5" customHeight="1" thickBot="1" x14ac:dyDescent="0.25">
      <c r="A93" s="16">
        <v>11</v>
      </c>
      <c r="B93" s="77" t="s">
        <v>52</v>
      </c>
      <c r="C93" s="8">
        <v>0.5</v>
      </c>
      <c r="D93" s="127"/>
      <c r="E93" s="54">
        <v>0</v>
      </c>
      <c r="F93" s="54"/>
      <c r="G93" s="54"/>
      <c r="H93" s="43"/>
      <c r="I93" s="6"/>
      <c r="J93" s="6">
        <f t="shared" si="84"/>
        <v>0</v>
      </c>
      <c r="K93" s="6">
        <f t="shared" si="88"/>
        <v>0</v>
      </c>
      <c r="L93" s="69">
        <f t="shared" si="89"/>
        <v>0</v>
      </c>
      <c r="M93" s="6"/>
      <c r="N93" s="6"/>
      <c r="O93" s="6"/>
      <c r="P93" s="47">
        <f t="shared" si="90"/>
        <v>0</v>
      </c>
      <c r="Q93" s="72"/>
      <c r="R93" s="97">
        <f t="shared" si="87"/>
        <v>0</v>
      </c>
    </row>
    <row r="94" spans="1:18" ht="18.95" hidden="1" customHeight="1" x14ac:dyDescent="0.2">
      <c r="A94" s="16"/>
      <c r="B94" s="77" t="s">
        <v>53</v>
      </c>
      <c r="C94" s="8"/>
      <c r="D94" s="6"/>
      <c r="E94" s="54">
        <v>0</v>
      </c>
      <c r="F94" s="54"/>
      <c r="G94" s="54"/>
      <c r="H94" s="43"/>
      <c r="I94" s="6"/>
      <c r="J94" s="6">
        <f t="shared" si="84"/>
        <v>0</v>
      </c>
      <c r="K94" s="53">
        <f t="shared" si="88"/>
        <v>0</v>
      </c>
      <c r="L94" s="69">
        <f t="shared" si="89"/>
        <v>0</v>
      </c>
      <c r="M94" s="6"/>
      <c r="N94" s="6"/>
      <c r="O94" s="6"/>
      <c r="P94" s="47">
        <f t="shared" si="90"/>
        <v>0</v>
      </c>
      <c r="Q94" s="72"/>
      <c r="R94" s="97">
        <f t="shared" si="87"/>
        <v>0</v>
      </c>
    </row>
    <row r="95" spans="1:18" ht="21" customHeight="1" thickBot="1" x14ac:dyDescent="0.25">
      <c r="A95" s="16">
        <v>12</v>
      </c>
      <c r="B95" s="77" t="s">
        <v>54</v>
      </c>
      <c r="C95" s="8">
        <v>0.25</v>
      </c>
      <c r="D95" s="127"/>
      <c r="E95" s="54">
        <v>0</v>
      </c>
      <c r="F95" s="54"/>
      <c r="G95" s="54"/>
      <c r="H95" s="43"/>
      <c r="I95" s="6"/>
      <c r="J95" s="6">
        <f t="shared" si="84"/>
        <v>0</v>
      </c>
      <c r="K95" s="6">
        <f t="shared" si="88"/>
        <v>0</v>
      </c>
      <c r="L95" s="69"/>
      <c r="M95" s="6"/>
      <c r="N95" s="6"/>
      <c r="O95" s="6"/>
      <c r="P95" s="47">
        <f t="shared" si="90"/>
        <v>0</v>
      </c>
      <c r="Q95" s="72"/>
      <c r="R95" s="97">
        <f t="shared" si="87"/>
        <v>0</v>
      </c>
    </row>
    <row r="96" spans="1:18" ht="18.95" hidden="1" customHeight="1" x14ac:dyDescent="0.2">
      <c r="A96" s="16"/>
      <c r="B96" s="10"/>
      <c r="C96" s="8"/>
      <c r="D96" s="6"/>
      <c r="E96" s="54">
        <v>0</v>
      </c>
      <c r="F96" s="54"/>
      <c r="G96" s="54"/>
      <c r="H96" s="43">
        <v>0</v>
      </c>
      <c r="I96" s="6">
        <f t="shared" si="83"/>
        <v>0</v>
      </c>
      <c r="J96" s="6">
        <f t="shared" si="84"/>
        <v>0</v>
      </c>
      <c r="K96" s="6">
        <f t="shared" si="85"/>
        <v>0</v>
      </c>
      <c r="L96" s="6"/>
      <c r="M96" s="6"/>
      <c r="N96" s="6"/>
      <c r="O96" s="6">
        <f t="shared" si="86"/>
        <v>0</v>
      </c>
      <c r="P96" s="6"/>
      <c r="Q96" s="72"/>
      <c r="R96" s="103">
        <f t="shared" si="87"/>
        <v>0</v>
      </c>
    </row>
    <row r="97" spans="1:18" ht="18.95" hidden="1" customHeight="1" x14ac:dyDescent="0.2">
      <c r="A97" s="16"/>
      <c r="B97" s="10"/>
      <c r="C97" s="8"/>
      <c r="D97" s="6"/>
      <c r="E97" s="54">
        <v>0</v>
      </c>
      <c r="F97" s="54"/>
      <c r="G97" s="54"/>
      <c r="H97" s="43">
        <v>0</v>
      </c>
      <c r="I97" s="6">
        <f t="shared" si="83"/>
        <v>0</v>
      </c>
      <c r="J97" s="6">
        <f t="shared" si="84"/>
        <v>0</v>
      </c>
      <c r="K97" s="6">
        <f t="shared" si="85"/>
        <v>0</v>
      </c>
      <c r="L97" s="6"/>
      <c r="M97" s="6"/>
      <c r="N97" s="6"/>
      <c r="O97" s="6">
        <f t="shared" si="86"/>
        <v>0</v>
      </c>
      <c r="P97" s="6"/>
      <c r="Q97" s="72"/>
      <c r="R97" s="103">
        <f t="shared" si="87"/>
        <v>0</v>
      </c>
    </row>
    <row r="98" spans="1:18" ht="18.95" hidden="1" customHeight="1" thickBot="1" x14ac:dyDescent="0.25">
      <c r="A98" s="16"/>
      <c r="B98" s="10"/>
      <c r="C98" s="8"/>
      <c r="D98" s="6"/>
      <c r="E98" s="54">
        <v>0</v>
      </c>
      <c r="F98" s="54"/>
      <c r="G98" s="54"/>
      <c r="H98" s="43">
        <v>0</v>
      </c>
      <c r="I98" s="6">
        <f t="shared" si="83"/>
        <v>0</v>
      </c>
      <c r="J98" s="6">
        <f t="shared" si="84"/>
        <v>0</v>
      </c>
      <c r="K98" s="6">
        <f t="shared" si="85"/>
        <v>0</v>
      </c>
      <c r="L98" s="6"/>
      <c r="M98" s="6"/>
      <c r="N98" s="6"/>
      <c r="O98" s="6">
        <f t="shared" si="86"/>
        <v>0</v>
      </c>
      <c r="P98" s="6"/>
      <c r="Q98" s="72"/>
      <c r="R98" s="103">
        <f t="shared" si="87"/>
        <v>0</v>
      </c>
    </row>
    <row r="99" spans="1:18" ht="21.95" customHeight="1" thickBot="1" x14ac:dyDescent="0.3">
      <c r="A99" s="30"/>
      <c r="B99" s="90" t="s">
        <v>11</v>
      </c>
      <c r="C99" s="26">
        <f>SUM(C88:C98)</f>
        <v>2.75</v>
      </c>
      <c r="D99" s="26">
        <f t="shared" ref="D99:P99" si="91">SUM(D88:D98)</f>
        <v>0</v>
      </c>
      <c r="E99" s="26">
        <f t="shared" si="91"/>
        <v>0</v>
      </c>
      <c r="F99" s="26"/>
      <c r="G99" s="26">
        <v>0</v>
      </c>
      <c r="H99" s="26"/>
      <c r="I99" s="26">
        <v>0</v>
      </c>
      <c r="J99" s="26">
        <f t="shared" si="91"/>
        <v>0</v>
      </c>
      <c r="K99" s="26">
        <f t="shared" si="91"/>
        <v>0</v>
      </c>
      <c r="L99" s="26">
        <f t="shared" si="91"/>
        <v>0</v>
      </c>
      <c r="M99" s="26">
        <v>0</v>
      </c>
      <c r="N99" s="26">
        <v>0</v>
      </c>
      <c r="O99" s="26">
        <f t="shared" si="91"/>
        <v>0</v>
      </c>
      <c r="P99" s="26">
        <f t="shared" si="91"/>
        <v>0</v>
      </c>
      <c r="Q99" s="26">
        <f t="shared" ref="Q99" si="92">SUM(Q88:Q98)</f>
        <v>0</v>
      </c>
      <c r="R99" s="27">
        <f>SUM(R88:R98)</f>
        <v>0</v>
      </c>
    </row>
    <row r="100" spans="1:18" ht="18.95" customHeight="1" thickBot="1" x14ac:dyDescent="0.25">
      <c r="A100" s="138" t="s">
        <v>27</v>
      </c>
      <c r="B100" s="139"/>
      <c r="C100" s="139"/>
      <c r="D100" s="139"/>
      <c r="E100" s="139"/>
      <c r="F100" s="139"/>
      <c r="G100" s="139"/>
      <c r="H100" s="139"/>
      <c r="I100" s="139"/>
      <c r="J100" s="139"/>
      <c r="K100" s="139"/>
      <c r="L100" s="139"/>
      <c r="M100" s="139"/>
      <c r="N100" s="139"/>
      <c r="O100" s="139"/>
      <c r="P100" s="139"/>
      <c r="Q100" s="139"/>
      <c r="R100" s="140"/>
    </row>
    <row r="101" spans="1:18" ht="18.95" hidden="1" customHeight="1" x14ac:dyDescent="0.2">
      <c r="A101" s="16"/>
      <c r="B101" s="39" t="s">
        <v>55</v>
      </c>
      <c r="C101" s="41"/>
      <c r="D101" s="41"/>
      <c r="E101" s="54">
        <v>0</v>
      </c>
      <c r="F101" s="54"/>
      <c r="G101" s="54"/>
      <c r="H101" s="43">
        <v>0</v>
      </c>
      <c r="I101" s="6">
        <f t="shared" ref="I101:I121" si="93">D101*H101</f>
        <v>0</v>
      </c>
      <c r="J101" s="6">
        <f t="shared" ref="J101:J121" si="94">I101+D101</f>
        <v>0</v>
      </c>
      <c r="K101" s="6">
        <f t="shared" ref="K101:K121" si="95">J101*C101</f>
        <v>0</v>
      </c>
      <c r="L101" s="41"/>
      <c r="M101" s="41"/>
      <c r="N101" s="41"/>
      <c r="O101" s="6">
        <f t="shared" ref="O101:O121" si="96">(K101+L101+M101+N101)*15%</f>
        <v>0</v>
      </c>
      <c r="P101" s="6"/>
      <c r="Q101" s="72"/>
      <c r="R101" s="38">
        <f t="shared" ref="R101:R121" si="97">K101+L101+M101+N101+O101+P101+Q101</f>
        <v>0</v>
      </c>
    </row>
    <row r="102" spans="1:18" ht="18.75" customHeight="1" thickBot="1" x14ac:dyDescent="0.25">
      <c r="A102" s="16">
        <v>13</v>
      </c>
      <c r="B102" s="39" t="s">
        <v>56</v>
      </c>
      <c r="C102" s="41">
        <v>0.5</v>
      </c>
      <c r="D102" s="41"/>
      <c r="E102" s="54">
        <v>0</v>
      </c>
      <c r="F102" s="54"/>
      <c r="G102" s="54"/>
      <c r="H102" s="43"/>
      <c r="I102" s="6"/>
      <c r="J102" s="6">
        <f t="shared" si="94"/>
        <v>0</v>
      </c>
      <c r="K102" s="48">
        <f>ROUND(J102*C102,2)</f>
        <v>0</v>
      </c>
      <c r="L102" s="41"/>
      <c r="M102" s="41"/>
      <c r="N102" s="41"/>
      <c r="O102" s="47"/>
      <c r="P102" s="47">
        <f>ROUND((K102+L102+M102+N102+O102)*15%,2)</f>
        <v>0</v>
      </c>
      <c r="Q102" s="72"/>
      <c r="R102" s="97">
        <f t="shared" si="97"/>
        <v>0</v>
      </c>
    </row>
    <row r="103" spans="1:18" ht="20.25" hidden="1" customHeight="1" x14ac:dyDescent="0.2">
      <c r="A103" s="16"/>
      <c r="B103" s="10" t="s">
        <v>57</v>
      </c>
      <c r="C103" s="7"/>
      <c r="D103" s="6"/>
      <c r="E103" s="54">
        <v>0</v>
      </c>
      <c r="F103" s="54"/>
      <c r="G103" s="54"/>
      <c r="H103" s="43"/>
      <c r="I103" s="6"/>
      <c r="J103" s="6">
        <f t="shared" si="94"/>
        <v>0</v>
      </c>
      <c r="K103" s="48">
        <f t="shared" ref="K103:K115" si="98">ROUND(J103*C103,2)</f>
        <v>0</v>
      </c>
      <c r="L103" s="6"/>
      <c r="M103" s="6"/>
      <c r="N103" s="6"/>
      <c r="O103" s="48"/>
      <c r="P103" s="47">
        <f t="shared" ref="P103:P115" si="99">ROUND((K103+L103+M103+N103+O103)*15%,2)</f>
        <v>0</v>
      </c>
      <c r="Q103" s="72"/>
      <c r="R103" s="97">
        <f t="shared" si="97"/>
        <v>0</v>
      </c>
    </row>
    <row r="104" spans="1:18" ht="9.6" hidden="1" customHeight="1" x14ac:dyDescent="0.2">
      <c r="A104" s="16"/>
      <c r="B104" s="10" t="s">
        <v>58</v>
      </c>
      <c r="C104" s="8"/>
      <c r="D104" s="6"/>
      <c r="E104" s="54">
        <v>0</v>
      </c>
      <c r="F104" s="54"/>
      <c r="G104" s="54"/>
      <c r="H104" s="43"/>
      <c r="I104" s="6"/>
      <c r="J104" s="6">
        <f t="shared" si="94"/>
        <v>0</v>
      </c>
      <c r="K104" s="6">
        <f t="shared" si="98"/>
        <v>0</v>
      </c>
      <c r="L104" s="6"/>
      <c r="M104" s="6"/>
      <c r="N104" s="6"/>
      <c r="O104" s="6"/>
      <c r="P104" s="47">
        <f t="shared" si="99"/>
        <v>0</v>
      </c>
      <c r="Q104" s="72"/>
      <c r="R104" s="97">
        <f t="shared" si="97"/>
        <v>0</v>
      </c>
    </row>
    <row r="105" spans="1:18" ht="18.95" customHeight="1" thickBot="1" x14ac:dyDescent="0.25">
      <c r="A105" s="16">
        <v>14</v>
      </c>
      <c r="B105" s="77" t="s">
        <v>59</v>
      </c>
      <c r="C105" s="8">
        <v>1</v>
      </c>
      <c r="D105" s="6"/>
      <c r="E105" s="54">
        <v>0</v>
      </c>
      <c r="F105" s="54"/>
      <c r="G105" s="54"/>
      <c r="H105" s="43"/>
      <c r="I105" s="6"/>
      <c r="J105" s="6">
        <f t="shared" si="94"/>
        <v>0</v>
      </c>
      <c r="K105" s="6">
        <f t="shared" si="98"/>
        <v>0</v>
      </c>
      <c r="L105" s="69">
        <f t="shared" ref="L105" si="100">ROUND(K105*4%,2)</f>
        <v>0</v>
      </c>
      <c r="M105" s="6"/>
      <c r="N105" s="6"/>
      <c r="O105" s="6"/>
      <c r="P105" s="47">
        <f t="shared" si="99"/>
        <v>0</v>
      </c>
      <c r="Q105" s="72"/>
      <c r="R105" s="97">
        <f t="shared" si="97"/>
        <v>0</v>
      </c>
    </row>
    <row r="106" spans="1:18" ht="20.25" customHeight="1" thickBot="1" x14ac:dyDescent="0.25">
      <c r="A106" s="16">
        <v>15</v>
      </c>
      <c r="B106" s="77" t="s">
        <v>60</v>
      </c>
      <c r="C106" s="8">
        <v>0.5</v>
      </c>
      <c r="D106" s="6"/>
      <c r="E106" s="54">
        <v>0</v>
      </c>
      <c r="F106" s="54"/>
      <c r="G106" s="54"/>
      <c r="H106" s="43"/>
      <c r="I106" s="6"/>
      <c r="J106" s="6">
        <f t="shared" si="94"/>
        <v>0</v>
      </c>
      <c r="K106" s="6">
        <f t="shared" si="98"/>
        <v>0</v>
      </c>
      <c r="L106" s="6"/>
      <c r="M106" s="6"/>
      <c r="N106" s="6"/>
      <c r="O106" s="6"/>
      <c r="P106" s="47">
        <f t="shared" si="99"/>
        <v>0</v>
      </c>
      <c r="Q106" s="72"/>
      <c r="R106" s="97">
        <f t="shared" si="97"/>
        <v>0</v>
      </c>
    </row>
    <row r="107" spans="1:18" ht="20.25" hidden="1" customHeight="1" x14ac:dyDescent="0.2">
      <c r="A107" s="16"/>
      <c r="B107" s="77" t="s">
        <v>61</v>
      </c>
      <c r="C107" s="8"/>
      <c r="D107" s="6"/>
      <c r="E107" s="54">
        <v>0</v>
      </c>
      <c r="F107" s="54"/>
      <c r="G107" s="54"/>
      <c r="H107" s="43"/>
      <c r="I107" s="6"/>
      <c r="J107" s="6">
        <f t="shared" si="94"/>
        <v>0</v>
      </c>
      <c r="K107" s="6">
        <f t="shared" si="98"/>
        <v>0</v>
      </c>
      <c r="L107" s="6"/>
      <c r="M107" s="6"/>
      <c r="N107" s="6"/>
      <c r="O107" s="6"/>
      <c r="P107" s="47">
        <f t="shared" si="99"/>
        <v>0</v>
      </c>
      <c r="Q107" s="72"/>
      <c r="R107" s="97">
        <f t="shared" si="97"/>
        <v>0</v>
      </c>
    </row>
    <row r="108" spans="1:18" ht="18.75" hidden="1" customHeight="1" x14ac:dyDescent="0.2">
      <c r="A108" s="16">
        <v>15</v>
      </c>
      <c r="B108" s="77" t="s">
        <v>78</v>
      </c>
      <c r="C108" s="8">
        <v>0</v>
      </c>
      <c r="D108" s="6"/>
      <c r="E108" s="54">
        <v>0</v>
      </c>
      <c r="F108" s="54"/>
      <c r="G108" s="54"/>
      <c r="H108" s="43"/>
      <c r="I108" s="6"/>
      <c r="J108" s="6">
        <f t="shared" si="94"/>
        <v>0</v>
      </c>
      <c r="K108" s="6">
        <f t="shared" si="98"/>
        <v>0</v>
      </c>
      <c r="L108" s="6"/>
      <c r="M108" s="6"/>
      <c r="N108" s="6"/>
      <c r="O108" s="6"/>
      <c r="P108" s="47">
        <f t="shared" si="99"/>
        <v>0</v>
      </c>
      <c r="Q108" s="72"/>
      <c r="R108" s="97">
        <f t="shared" si="97"/>
        <v>0</v>
      </c>
    </row>
    <row r="109" spans="1:18" ht="20.25" customHeight="1" thickBot="1" x14ac:dyDescent="0.25">
      <c r="A109" s="16">
        <v>16</v>
      </c>
      <c r="B109" s="77" t="s">
        <v>97</v>
      </c>
      <c r="C109" s="8">
        <v>0.25</v>
      </c>
      <c r="D109" s="6"/>
      <c r="E109" s="54">
        <v>0</v>
      </c>
      <c r="F109" s="54"/>
      <c r="G109" s="54"/>
      <c r="H109" s="43"/>
      <c r="I109" s="6"/>
      <c r="J109" s="6">
        <f t="shared" si="94"/>
        <v>0</v>
      </c>
      <c r="K109" s="6">
        <f t="shared" si="98"/>
        <v>0</v>
      </c>
      <c r="L109" s="6"/>
      <c r="M109" s="6"/>
      <c r="N109" s="6"/>
      <c r="O109" s="6"/>
      <c r="P109" s="47">
        <f t="shared" si="99"/>
        <v>0</v>
      </c>
      <c r="Q109" s="72"/>
      <c r="R109" s="97">
        <f t="shared" si="97"/>
        <v>0</v>
      </c>
    </row>
    <row r="110" spans="1:18" ht="20.25" hidden="1" customHeight="1" x14ac:dyDescent="0.2">
      <c r="A110" s="16"/>
      <c r="B110" s="77" t="s">
        <v>62</v>
      </c>
      <c r="C110" s="8"/>
      <c r="D110" s="6"/>
      <c r="E110" s="54">
        <v>0</v>
      </c>
      <c r="F110" s="54"/>
      <c r="G110" s="54"/>
      <c r="H110" s="43"/>
      <c r="I110" s="6"/>
      <c r="J110" s="6">
        <f t="shared" si="94"/>
        <v>0</v>
      </c>
      <c r="K110" s="6">
        <f t="shared" si="98"/>
        <v>0</v>
      </c>
      <c r="L110" s="6"/>
      <c r="M110" s="6"/>
      <c r="N110" s="6"/>
      <c r="O110" s="6"/>
      <c r="P110" s="47">
        <f t="shared" si="99"/>
        <v>0</v>
      </c>
      <c r="Q110" s="72"/>
      <c r="R110" s="97">
        <f t="shared" si="97"/>
        <v>0</v>
      </c>
    </row>
    <row r="111" spans="1:18" ht="16.899999999999999" customHeight="1" thickBot="1" x14ac:dyDescent="0.25">
      <c r="A111" s="16">
        <v>17</v>
      </c>
      <c r="B111" s="77" t="s">
        <v>63</v>
      </c>
      <c r="C111" s="8">
        <v>0.5</v>
      </c>
      <c r="D111" s="6"/>
      <c r="E111" s="54">
        <v>0</v>
      </c>
      <c r="F111" s="54"/>
      <c r="G111" s="54"/>
      <c r="H111" s="43"/>
      <c r="I111" s="6"/>
      <c r="J111" s="6">
        <f t="shared" si="94"/>
        <v>0</v>
      </c>
      <c r="K111" s="6">
        <f t="shared" si="98"/>
        <v>0</v>
      </c>
      <c r="L111" s="69">
        <f t="shared" ref="L111" si="101">ROUND(K111*4%,2)</f>
        <v>0</v>
      </c>
      <c r="M111" s="6"/>
      <c r="N111" s="6"/>
      <c r="O111" s="6"/>
      <c r="P111" s="47">
        <f t="shared" si="99"/>
        <v>0</v>
      </c>
      <c r="Q111" s="72"/>
      <c r="R111" s="97">
        <f>K111+L111+M111+N111+O111+P111+Q111</f>
        <v>0</v>
      </c>
    </row>
    <row r="112" spans="1:18" ht="18.75" customHeight="1" thickBot="1" x14ac:dyDescent="0.25">
      <c r="A112" s="16">
        <v>18</v>
      </c>
      <c r="B112" s="77" t="s">
        <v>64</v>
      </c>
      <c r="C112" s="8">
        <v>3</v>
      </c>
      <c r="D112" s="6"/>
      <c r="E112" s="54">
        <v>0</v>
      </c>
      <c r="F112" s="54"/>
      <c r="G112" s="54"/>
      <c r="H112" s="43"/>
      <c r="I112" s="6"/>
      <c r="J112" s="6">
        <f t="shared" si="94"/>
        <v>0</v>
      </c>
      <c r="K112" s="6">
        <f t="shared" si="98"/>
        <v>0</v>
      </c>
      <c r="L112" s="6"/>
      <c r="M112" s="69">
        <f>K112*35/100</f>
        <v>0</v>
      </c>
      <c r="N112" s="6"/>
      <c r="O112" s="6"/>
      <c r="P112" s="47">
        <f t="shared" si="99"/>
        <v>0</v>
      </c>
      <c r="Q112" s="72"/>
      <c r="R112" s="97">
        <f t="shared" si="97"/>
        <v>0</v>
      </c>
    </row>
    <row r="113" spans="1:18" ht="10.15" hidden="1" customHeight="1" x14ac:dyDescent="0.2">
      <c r="A113" s="16"/>
      <c r="B113" s="77" t="s">
        <v>65</v>
      </c>
      <c r="C113" s="8"/>
      <c r="D113" s="6"/>
      <c r="E113" s="54">
        <v>0</v>
      </c>
      <c r="F113" s="54"/>
      <c r="G113" s="54"/>
      <c r="H113" s="43"/>
      <c r="I113" s="6"/>
      <c r="J113" s="6">
        <f t="shared" si="94"/>
        <v>0</v>
      </c>
      <c r="K113" s="6">
        <f t="shared" si="98"/>
        <v>0</v>
      </c>
      <c r="L113" s="6"/>
      <c r="M113" s="6"/>
      <c r="N113" s="6"/>
      <c r="O113" s="6"/>
      <c r="P113" s="47">
        <f t="shared" si="99"/>
        <v>0</v>
      </c>
      <c r="Q113" s="72"/>
      <c r="R113" s="97">
        <f t="shared" si="97"/>
        <v>0</v>
      </c>
    </row>
    <row r="114" spans="1:18" ht="10.15" hidden="1" customHeight="1" x14ac:dyDescent="0.2">
      <c r="A114" s="16"/>
      <c r="B114" s="77" t="s">
        <v>66</v>
      </c>
      <c r="C114" s="8"/>
      <c r="D114" s="6"/>
      <c r="E114" s="54">
        <v>0</v>
      </c>
      <c r="F114" s="54"/>
      <c r="G114" s="54"/>
      <c r="H114" s="43"/>
      <c r="I114" s="6"/>
      <c r="J114" s="6">
        <f t="shared" si="94"/>
        <v>0</v>
      </c>
      <c r="K114" s="6">
        <f t="shared" si="98"/>
        <v>0</v>
      </c>
      <c r="L114" s="6"/>
      <c r="M114" s="6"/>
      <c r="N114" s="6"/>
      <c r="O114" s="6"/>
      <c r="P114" s="47">
        <f t="shared" si="99"/>
        <v>0</v>
      </c>
      <c r="Q114" s="72"/>
      <c r="R114" s="97">
        <f t="shared" si="97"/>
        <v>0</v>
      </c>
    </row>
    <row r="115" spans="1:18" ht="18.75" customHeight="1" thickBot="1" x14ac:dyDescent="0.25">
      <c r="A115" s="16">
        <v>19</v>
      </c>
      <c r="B115" s="77" t="s">
        <v>86</v>
      </c>
      <c r="C115" s="8">
        <v>1</v>
      </c>
      <c r="D115" s="6"/>
      <c r="E115" s="54">
        <v>0</v>
      </c>
      <c r="F115" s="54"/>
      <c r="G115" s="54"/>
      <c r="H115" s="43"/>
      <c r="I115" s="6"/>
      <c r="J115" s="6">
        <f t="shared" si="94"/>
        <v>0</v>
      </c>
      <c r="K115" s="6">
        <f t="shared" si="98"/>
        <v>0</v>
      </c>
      <c r="L115" s="6"/>
      <c r="M115" s="6"/>
      <c r="N115" s="6"/>
      <c r="O115" s="6"/>
      <c r="P115" s="47">
        <f t="shared" si="99"/>
        <v>0</v>
      </c>
      <c r="Q115" s="72"/>
      <c r="R115" s="97">
        <f t="shared" si="97"/>
        <v>0</v>
      </c>
    </row>
    <row r="116" spans="1:18" ht="10.15" hidden="1" customHeight="1" x14ac:dyDescent="0.2">
      <c r="A116" s="16"/>
      <c r="B116" s="10"/>
      <c r="C116" s="8"/>
      <c r="D116" s="6"/>
      <c r="E116" s="54">
        <v>0</v>
      </c>
      <c r="F116" s="54"/>
      <c r="G116" s="54"/>
      <c r="H116" s="43">
        <v>0</v>
      </c>
      <c r="I116" s="6">
        <f t="shared" si="93"/>
        <v>0</v>
      </c>
      <c r="J116" s="6">
        <f t="shared" si="94"/>
        <v>0</v>
      </c>
      <c r="K116" s="6">
        <f t="shared" si="95"/>
        <v>0</v>
      </c>
      <c r="L116" s="6"/>
      <c r="M116" s="6"/>
      <c r="N116" s="6"/>
      <c r="O116" s="6">
        <f t="shared" si="96"/>
        <v>0</v>
      </c>
      <c r="P116" s="6"/>
      <c r="Q116" s="72"/>
      <c r="R116" s="97">
        <f t="shared" si="97"/>
        <v>0</v>
      </c>
    </row>
    <row r="117" spans="1:18" ht="10.15" hidden="1" customHeight="1" x14ac:dyDescent="0.2">
      <c r="A117" s="16"/>
      <c r="B117" s="10"/>
      <c r="C117" s="8"/>
      <c r="D117" s="6"/>
      <c r="E117" s="54">
        <v>0</v>
      </c>
      <c r="F117" s="54"/>
      <c r="G117" s="54"/>
      <c r="H117" s="43">
        <v>0</v>
      </c>
      <c r="I117" s="6">
        <f t="shared" si="93"/>
        <v>0</v>
      </c>
      <c r="J117" s="6">
        <f t="shared" si="94"/>
        <v>0</v>
      </c>
      <c r="K117" s="6">
        <f t="shared" si="95"/>
        <v>0</v>
      </c>
      <c r="L117" s="6"/>
      <c r="M117" s="6"/>
      <c r="N117" s="6"/>
      <c r="O117" s="6">
        <f t="shared" si="96"/>
        <v>0</v>
      </c>
      <c r="P117" s="6"/>
      <c r="Q117" s="72"/>
      <c r="R117" s="97">
        <f t="shared" si="97"/>
        <v>0</v>
      </c>
    </row>
    <row r="118" spans="1:18" ht="10.15" hidden="1" customHeight="1" x14ac:dyDescent="0.2">
      <c r="A118" s="16"/>
      <c r="B118" s="10"/>
      <c r="C118" s="8"/>
      <c r="D118" s="6"/>
      <c r="E118" s="54">
        <v>0</v>
      </c>
      <c r="F118" s="54"/>
      <c r="G118" s="54"/>
      <c r="H118" s="43">
        <v>0</v>
      </c>
      <c r="I118" s="6">
        <f t="shared" si="93"/>
        <v>0</v>
      </c>
      <c r="J118" s="6">
        <f t="shared" si="94"/>
        <v>0</v>
      </c>
      <c r="K118" s="6">
        <f t="shared" si="95"/>
        <v>0</v>
      </c>
      <c r="L118" s="6"/>
      <c r="M118" s="6"/>
      <c r="N118" s="6"/>
      <c r="O118" s="6">
        <f t="shared" si="96"/>
        <v>0</v>
      </c>
      <c r="P118" s="6"/>
      <c r="Q118" s="72"/>
      <c r="R118" s="97">
        <f t="shared" si="97"/>
        <v>0</v>
      </c>
    </row>
    <row r="119" spans="1:18" ht="10.15" hidden="1" customHeight="1" x14ac:dyDescent="0.2">
      <c r="A119" s="16"/>
      <c r="B119" s="10"/>
      <c r="C119" s="8"/>
      <c r="D119" s="6"/>
      <c r="E119" s="54">
        <v>0</v>
      </c>
      <c r="F119" s="54"/>
      <c r="G119" s="54"/>
      <c r="H119" s="43">
        <v>0</v>
      </c>
      <c r="I119" s="6">
        <f t="shared" si="93"/>
        <v>0</v>
      </c>
      <c r="J119" s="6">
        <f t="shared" si="94"/>
        <v>0</v>
      </c>
      <c r="K119" s="6">
        <f t="shared" si="95"/>
        <v>0</v>
      </c>
      <c r="L119" s="6"/>
      <c r="M119" s="6"/>
      <c r="N119" s="6"/>
      <c r="O119" s="6">
        <f t="shared" si="96"/>
        <v>0</v>
      </c>
      <c r="P119" s="6"/>
      <c r="Q119" s="72"/>
      <c r="R119" s="97">
        <f t="shared" si="97"/>
        <v>0</v>
      </c>
    </row>
    <row r="120" spans="1:18" ht="10.15" hidden="1" customHeight="1" x14ac:dyDescent="0.2">
      <c r="A120" s="16"/>
      <c r="B120" s="10"/>
      <c r="C120" s="8"/>
      <c r="D120" s="6"/>
      <c r="E120" s="54">
        <v>0</v>
      </c>
      <c r="F120" s="54"/>
      <c r="G120" s="54"/>
      <c r="H120" s="43">
        <v>0</v>
      </c>
      <c r="I120" s="6">
        <f t="shared" si="93"/>
        <v>0</v>
      </c>
      <c r="J120" s="6">
        <f t="shared" si="94"/>
        <v>0</v>
      </c>
      <c r="K120" s="6">
        <f t="shared" si="95"/>
        <v>0</v>
      </c>
      <c r="L120" s="6"/>
      <c r="M120" s="6"/>
      <c r="N120" s="6"/>
      <c r="O120" s="6">
        <f t="shared" si="96"/>
        <v>0</v>
      </c>
      <c r="P120" s="6"/>
      <c r="Q120" s="72"/>
      <c r="R120" s="97">
        <f t="shared" si="97"/>
        <v>0</v>
      </c>
    </row>
    <row r="121" spans="1:18" ht="10.15" hidden="1" customHeight="1" thickBot="1" x14ac:dyDescent="0.25">
      <c r="A121" s="16"/>
      <c r="B121" s="10"/>
      <c r="C121" s="8"/>
      <c r="D121" s="6"/>
      <c r="E121" s="54">
        <v>0</v>
      </c>
      <c r="F121" s="54"/>
      <c r="G121" s="54"/>
      <c r="H121" s="43">
        <v>0</v>
      </c>
      <c r="I121" s="6">
        <f t="shared" si="93"/>
        <v>0</v>
      </c>
      <c r="J121" s="6">
        <f t="shared" si="94"/>
        <v>0</v>
      </c>
      <c r="K121" s="6">
        <f t="shared" si="95"/>
        <v>0</v>
      </c>
      <c r="L121" s="6"/>
      <c r="M121" s="6"/>
      <c r="N121" s="6"/>
      <c r="O121" s="6">
        <f t="shared" si="96"/>
        <v>0</v>
      </c>
      <c r="P121" s="6"/>
      <c r="Q121" s="72"/>
      <c r="R121" s="97">
        <f t="shared" si="97"/>
        <v>0</v>
      </c>
    </row>
    <row r="122" spans="1:18" ht="21.95" customHeight="1" thickBot="1" x14ac:dyDescent="0.3">
      <c r="A122" s="30"/>
      <c r="B122" s="90" t="s">
        <v>11</v>
      </c>
      <c r="C122" s="26">
        <f>SUM(C101:C121)</f>
        <v>6.75</v>
      </c>
      <c r="D122" s="26">
        <f>SUM(D101:D121)</f>
        <v>0</v>
      </c>
      <c r="E122" s="26">
        <f t="shared" ref="E122:Q122" si="102">SUM(E101:E121)</f>
        <v>0</v>
      </c>
      <c r="F122" s="26"/>
      <c r="G122" s="26">
        <v>0</v>
      </c>
      <c r="H122" s="26"/>
      <c r="I122" s="26">
        <v>0</v>
      </c>
      <c r="J122" s="26">
        <f t="shared" si="102"/>
        <v>0</v>
      </c>
      <c r="K122" s="26">
        <f t="shared" si="102"/>
        <v>0</v>
      </c>
      <c r="L122" s="26">
        <f t="shared" si="102"/>
        <v>0</v>
      </c>
      <c r="M122" s="26">
        <f t="shared" si="102"/>
        <v>0</v>
      </c>
      <c r="N122" s="26">
        <v>0</v>
      </c>
      <c r="O122" s="26">
        <f t="shared" si="102"/>
        <v>0</v>
      </c>
      <c r="P122" s="26">
        <f t="shared" si="102"/>
        <v>0</v>
      </c>
      <c r="Q122" s="26">
        <f t="shared" si="102"/>
        <v>0</v>
      </c>
      <c r="R122" s="27">
        <f>SUM(R101:R121)</f>
        <v>0</v>
      </c>
    </row>
    <row r="123" spans="1:18" s="64" customFormat="1" ht="18.95" hidden="1" customHeight="1" thickBot="1" x14ac:dyDescent="0.25">
      <c r="A123" s="138" t="s">
        <v>72</v>
      </c>
      <c r="B123" s="139"/>
      <c r="C123" s="139"/>
      <c r="D123" s="139"/>
      <c r="E123" s="139"/>
      <c r="F123" s="139"/>
      <c r="G123" s="139"/>
      <c r="H123" s="139"/>
      <c r="I123" s="139"/>
      <c r="J123" s="139"/>
      <c r="K123" s="139"/>
      <c r="L123" s="139"/>
      <c r="M123" s="139"/>
      <c r="N123" s="139"/>
      <c r="O123" s="139"/>
      <c r="P123" s="139"/>
      <c r="Q123" s="139"/>
      <c r="R123" s="140"/>
    </row>
    <row r="124" spans="1:18" s="64" customFormat="1" ht="18.95" hidden="1" customHeight="1" x14ac:dyDescent="0.2">
      <c r="A124" s="16"/>
      <c r="B124" s="39" t="s">
        <v>45</v>
      </c>
      <c r="C124" s="8"/>
      <c r="D124" s="9"/>
      <c r="E124" s="54">
        <v>0</v>
      </c>
      <c r="F124" s="54"/>
      <c r="G124" s="54"/>
      <c r="H124" s="43">
        <v>0</v>
      </c>
      <c r="I124" s="6">
        <f t="shared" ref="I124:I126" si="103">D124*H124</f>
        <v>0</v>
      </c>
      <c r="J124" s="6">
        <f t="shared" ref="J124:J126" si="104">I124+D124</f>
        <v>0</v>
      </c>
      <c r="K124" s="6">
        <f t="shared" ref="K124:K126" si="105">J124*C124</f>
        <v>0</v>
      </c>
      <c r="L124" s="9"/>
      <c r="M124" s="9"/>
      <c r="N124" s="9"/>
      <c r="O124" s="6">
        <f t="shared" ref="O124:O125" si="106">(K124+L124+M124+N124)*15%</f>
        <v>0</v>
      </c>
      <c r="P124" s="6"/>
      <c r="Q124" s="72"/>
      <c r="R124" s="38">
        <f t="shared" ref="R124:R126" si="107">K124+L124+M124+N124+O124+P124+Q124</f>
        <v>0</v>
      </c>
    </row>
    <row r="125" spans="1:18" s="64" customFormat="1" ht="18.95" hidden="1" customHeight="1" x14ac:dyDescent="0.2">
      <c r="A125" s="16"/>
      <c r="B125" s="39" t="s">
        <v>45</v>
      </c>
      <c r="C125" s="8"/>
      <c r="D125" s="9"/>
      <c r="E125" s="54">
        <v>0</v>
      </c>
      <c r="F125" s="54"/>
      <c r="G125" s="54"/>
      <c r="H125" s="43">
        <v>0</v>
      </c>
      <c r="I125" s="6">
        <f t="shared" si="103"/>
        <v>0</v>
      </c>
      <c r="J125" s="6">
        <f t="shared" si="104"/>
        <v>0</v>
      </c>
      <c r="K125" s="6">
        <f t="shared" si="105"/>
        <v>0</v>
      </c>
      <c r="L125" s="9"/>
      <c r="M125" s="9"/>
      <c r="N125" s="9"/>
      <c r="O125" s="6">
        <f t="shared" si="106"/>
        <v>0</v>
      </c>
      <c r="P125" s="6"/>
      <c r="Q125" s="72"/>
      <c r="R125" s="38">
        <f t="shared" si="107"/>
        <v>0</v>
      </c>
    </row>
    <row r="126" spans="1:18" s="64" customFormat="1" ht="18.95" hidden="1" customHeight="1" thickBot="1" x14ac:dyDescent="0.25">
      <c r="A126" s="16"/>
      <c r="B126" s="10"/>
      <c r="C126" s="7"/>
      <c r="D126" s="6"/>
      <c r="E126" s="54">
        <v>0</v>
      </c>
      <c r="F126" s="54"/>
      <c r="G126" s="54"/>
      <c r="H126" s="43">
        <v>0</v>
      </c>
      <c r="I126" s="6">
        <f t="shared" si="103"/>
        <v>0</v>
      </c>
      <c r="J126" s="6">
        <f t="shared" si="104"/>
        <v>0</v>
      </c>
      <c r="K126" s="6">
        <f t="shared" si="105"/>
        <v>0</v>
      </c>
      <c r="L126" s="6"/>
      <c r="M126" s="6"/>
      <c r="N126" s="6"/>
      <c r="O126" s="6">
        <f>(K126+L126+M126+N126)*15%</f>
        <v>0</v>
      </c>
      <c r="P126" s="6"/>
      <c r="Q126" s="72"/>
      <c r="R126" s="38">
        <f t="shared" si="107"/>
        <v>0</v>
      </c>
    </row>
    <row r="127" spans="1:18" s="64" customFormat="1" ht="18.95" hidden="1" customHeight="1" thickBot="1" x14ac:dyDescent="0.3">
      <c r="A127" s="30"/>
      <c r="B127" s="90" t="s">
        <v>11</v>
      </c>
      <c r="C127" s="26">
        <f>SUM(C124:C126)</f>
        <v>0</v>
      </c>
      <c r="D127" s="26">
        <f>SUM(D124:D126)</f>
        <v>0</v>
      </c>
      <c r="E127" s="26"/>
      <c r="F127" s="26"/>
      <c r="G127" s="26">
        <f>SUM(G124:G126)</f>
        <v>0</v>
      </c>
      <c r="H127" s="26"/>
      <c r="I127" s="26">
        <f>SUM(I124:I126)</f>
        <v>0</v>
      </c>
      <c r="J127" s="26">
        <f t="shared" ref="J127:R127" si="108">SUM(J124:J126)</f>
        <v>0</v>
      </c>
      <c r="K127" s="26">
        <f t="shared" si="108"/>
        <v>0</v>
      </c>
      <c r="L127" s="26">
        <f t="shared" si="108"/>
        <v>0</v>
      </c>
      <c r="M127" s="26">
        <f t="shared" si="108"/>
        <v>0</v>
      </c>
      <c r="N127" s="26">
        <f t="shared" si="108"/>
        <v>0</v>
      </c>
      <c r="O127" s="26">
        <f t="shared" si="108"/>
        <v>0</v>
      </c>
      <c r="P127" s="26">
        <f t="shared" si="108"/>
        <v>0</v>
      </c>
      <c r="Q127" s="26">
        <f t="shared" si="108"/>
        <v>0</v>
      </c>
      <c r="R127" s="27">
        <f t="shared" si="108"/>
        <v>0</v>
      </c>
    </row>
    <row r="128" spans="1:18" ht="25.5" customHeight="1" x14ac:dyDescent="0.2">
      <c r="A128" s="134" t="s">
        <v>28</v>
      </c>
      <c r="B128" s="135"/>
      <c r="C128" s="105">
        <f>C79+C86+C99+C122</f>
        <v>11.5</v>
      </c>
      <c r="D128" s="105">
        <f t="shared" ref="D128:P128" si="109">D79+D86+D99+D122</f>
        <v>0</v>
      </c>
      <c r="E128" s="105">
        <f t="shared" si="109"/>
        <v>0</v>
      </c>
      <c r="F128" s="105"/>
      <c r="G128" s="105">
        <f t="shared" si="109"/>
        <v>0</v>
      </c>
      <c r="H128" s="105"/>
      <c r="I128" s="105">
        <v>0</v>
      </c>
      <c r="J128" s="105">
        <f t="shared" si="109"/>
        <v>0</v>
      </c>
      <c r="K128" s="105">
        <f t="shared" si="109"/>
        <v>0</v>
      </c>
      <c r="L128" s="105">
        <f t="shared" si="109"/>
        <v>0</v>
      </c>
      <c r="M128" s="105">
        <f t="shared" si="109"/>
        <v>0</v>
      </c>
      <c r="N128" s="105">
        <f t="shared" si="109"/>
        <v>0</v>
      </c>
      <c r="O128" s="105">
        <f t="shared" si="109"/>
        <v>0</v>
      </c>
      <c r="P128" s="105">
        <f t="shared" si="109"/>
        <v>0</v>
      </c>
      <c r="Q128" s="105">
        <f t="shared" ref="Q128" si="110">Q122+Q99+Q86+Q79+Q127</f>
        <v>0</v>
      </c>
      <c r="R128" s="106">
        <f>R122+R99+R86+R79+R127</f>
        <v>0</v>
      </c>
    </row>
    <row r="129" spans="1:21" ht="21.95" hidden="1" customHeight="1" x14ac:dyDescent="0.25">
      <c r="A129" s="202" t="s">
        <v>108</v>
      </c>
      <c r="B129" s="203"/>
      <c r="C129" s="108"/>
      <c r="D129" s="108"/>
      <c r="E129" s="108"/>
      <c r="F129" s="108"/>
      <c r="G129" s="108"/>
      <c r="H129" s="108"/>
      <c r="I129" s="108"/>
      <c r="J129" s="108"/>
      <c r="K129" s="108"/>
      <c r="L129" s="108"/>
      <c r="M129" s="108"/>
      <c r="N129" s="108"/>
      <c r="O129" s="108"/>
      <c r="P129" s="108"/>
      <c r="Q129" s="108"/>
      <c r="R129" s="109">
        <f>ROUND(R128*3,2)</f>
        <v>0</v>
      </c>
    </row>
    <row r="130" spans="1:21" ht="21.95" hidden="1" customHeight="1" x14ac:dyDescent="0.25">
      <c r="A130" s="136" t="s">
        <v>109</v>
      </c>
      <c r="B130" s="137"/>
      <c r="C130" s="107"/>
      <c r="D130" s="107"/>
      <c r="E130" s="107"/>
      <c r="F130" s="107"/>
      <c r="G130" s="107"/>
      <c r="H130" s="107"/>
      <c r="I130" s="107"/>
      <c r="J130" s="107"/>
      <c r="K130" s="107"/>
      <c r="L130" s="107"/>
      <c r="M130" s="107"/>
      <c r="N130" s="107"/>
      <c r="O130" s="107"/>
      <c r="P130" s="107"/>
      <c r="Q130" s="107"/>
      <c r="R130" s="110">
        <v>3363658.34</v>
      </c>
    </row>
    <row r="131" spans="1:21" ht="19.899999999999999" customHeight="1" x14ac:dyDescent="0.25">
      <c r="A131" s="216" t="s">
        <v>92</v>
      </c>
      <c r="B131" s="217"/>
      <c r="C131" s="96"/>
      <c r="D131" s="96"/>
      <c r="E131" s="96"/>
      <c r="F131" s="96"/>
      <c r="G131" s="96"/>
      <c r="H131" s="96"/>
      <c r="I131" s="96"/>
      <c r="J131" s="96"/>
      <c r="K131" s="96"/>
      <c r="L131" s="96"/>
      <c r="M131" s="96"/>
      <c r="N131" s="96"/>
      <c r="O131" s="96"/>
      <c r="P131" s="96"/>
      <c r="Q131" s="96"/>
      <c r="R131" s="99">
        <f>R128*12</f>
        <v>0</v>
      </c>
    </row>
    <row r="132" spans="1:21" ht="18" customHeight="1" thickBot="1" x14ac:dyDescent="0.3">
      <c r="A132" s="206" t="s">
        <v>112</v>
      </c>
      <c r="B132" s="207"/>
      <c r="C132" s="111"/>
      <c r="D132" s="111"/>
      <c r="E132" s="111"/>
      <c r="F132" s="111"/>
      <c r="G132" s="111"/>
      <c r="H132" s="111"/>
      <c r="I132" s="111"/>
      <c r="J132" s="111"/>
      <c r="K132" s="111"/>
      <c r="L132" s="111"/>
      <c r="M132" s="111"/>
      <c r="N132" s="111"/>
      <c r="O132" s="111"/>
      <c r="P132" s="111"/>
      <c r="Q132" s="111"/>
      <c r="R132" s="112">
        <f>(R128*4/100)*3</f>
        <v>0</v>
      </c>
    </row>
    <row r="133" spans="1:21" ht="18.95" customHeight="1" x14ac:dyDescent="0.25">
      <c r="A133" s="204" t="s">
        <v>93</v>
      </c>
      <c r="B133" s="205"/>
      <c r="C133" s="117"/>
      <c r="D133" s="117"/>
      <c r="E133" s="116"/>
      <c r="F133" s="117"/>
      <c r="G133" s="117"/>
      <c r="H133" s="117"/>
      <c r="I133" s="117"/>
      <c r="J133" s="116"/>
      <c r="K133" s="117"/>
      <c r="L133" s="117"/>
      <c r="M133" s="117"/>
      <c r="N133" s="117"/>
      <c r="O133" s="117"/>
      <c r="P133" s="117"/>
      <c r="Q133" s="116"/>
      <c r="R133" s="118"/>
    </row>
    <row r="134" spans="1:21" ht="21.95" customHeight="1" thickBot="1" x14ac:dyDescent="0.25">
      <c r="A134" s="214" t="s">
        <v>114</v>
      </c>
      <c r="B134" s="215"/>
      <c r="C134" s="87">
        <f>C128</f>
        <v>11.5</v>
      </c>
      <c r="D134" s="87"/>
      <c r="E134" s="87"/>
      <c r="F134" s="87"/>
      <c r="G134" s="87"/>
      <c r="H134" s="87"/>
      <c r="I134" s="87"/>
      <c r="J134" s="87"/>
      <c r="K134" s="87"/>
      <c r="L134" s="87"/>
      <c r="M134" s="87"/>
      <c r="N134" s="87"/>
      <c r="O134" s="87"/>
      <c r="P134" s="87"/>
      <c r="Q134" s="87">
        <f t="shared" ref="Q134" si="111">Q128*12</f>
        <v>0</v>
      </c>
      <c r="R134" s="101">
        <f>R131+R133+R132</f>
        <v>0</v>
      </c>
    </row>
    <row r="135" spans="1:21" ht="22.5" hidden="1" customHeight="1" thickBot="1" x14ac:dyDescent="0.25">
      <c r="A135" s="176" t="s">
        <v>30</v>
      </c>
      <c r="B135" s="177"/>
      <c r="C135" s="65"/>
      <c r="D135" s="65"/>
      <c r="E135" s="65"/>
      <c r="F135" s="65"/>
      <c r="G135" s="65"/>
      <c r="H135" s="65"/>
      <c r="I135" s="65"/>
      <c r="J135" s="65"/>
      <c r="K135" s="65"/>
      <c r="L135" s="65"/>
      <c r="M135" s="65"/>
      <c r="N135" s="65"/>
      <c r="O135" s="65"/>
      <c r="P135" s="65"/>
      <c r="Q135" s="65">
        <f>Q128+Q67</f>
        <v>0</v>
      </c>
      <c r="R135" s="104"/>
    </row>
    <row r="136" spans="1:21" ht="21.95" customHeight="1" thickBot="1" x14ac:dyDescent="0.25">
      <c r="A136" s="176" t="s">
        <v>115</v>
      </c>
      <c r="B136" s="177"/>
      <c r="C136" s="65">
        <f>C73+C134</f>
        <v>29.22</v>
      </c>
      <c r="D136" s="65"/>
      <c r="E136" s="65"/>
      <c r="F136" s="65"/>
      <c r="G136" s="65"/>
      <c r="H136" s="65"/>
      <c r="I136" s="65"/>
      <c r="J136" s="65"/>
      <c r="K136" s="65"/>
      <c r="L136" s="65"/>
      <c r="M136" s="65"/>
      <c r="N136" s="65"/>
      <c r="O136" s="65"/>
      <c r="P136" s="65"/>
      <c r="Q136" s="65" t="e">
        <f>Q134+#REF!</f>
        <v>#REF!</v>
      </c>
      <c r="R136" s="104"/>
    </row>
    <row r="137" spans="1:21" s="64" customFormat="1" ht="19.5" customHeight="1" x14ac:dyDescent="0.2">
      <c r="A137" s="80"/>
      <c r="B137" s="80"/>
      <c r="C137" s="81"/>
      <c r="D137" s="81"/>
      <c r="E137" s="81"/>
      <c r="F137" s="81"/>
      <c r="G137" s="81"/>
      <c r="H137" s="81"/>
      <c r="I137" s="81"/>
      <c r="J137" s="81"/>
      <c r="K137" s="81"/>
      <c r="L137" s="81"/>
      <c r="M137" s="81"/>
      <c r="N137" s="81"/>
      <c r="O137" s="81"/>
      <c r="P137" s="81"/>
      <c r="Q137" s="81"/>
      <c r="R137" s="81"/>
      <c r="S137" s="4"/>
      <c r="T137" s="4"/>
      <c r="U137" s="4"/>
    </row>
    <row r="138" spans="1:21" ht="15.75" x14ac:dyDescent="0.25">
      <c r="B138" s="76"/>
      <c r="R138" s="84"/>
    </row>
    <row r="139" spans="1:21" ht="15.75" x14ac:dyDescent="0.25">
      <c r="B139" s="76" t="s">
        <v>79</v>
      </c>
      <c r="K139" s="76" t="s">
        <v>83</v>
      </c>
      <c r="R139" s="4"/>
    </row>
    <row r="140" spans="1:21" ht="10.15" customHeight="1" x14ac:dyDescent="0.25">
      <c r="B140" s="76"/>
      <c r="K140" s="76"/>
      <c r="R140" s="4"/>
    </row>
    <row r="141" spans="1:21" ht="15.75" x14ac:dyDescent="0.25">
      <c r="B141" s="76" t="s">
        <v>74</v>
      </c>
      <c r="K141" s="76" t="s">
        <v>96</v>
      </c>
      <c r="R141" s="4"/>
    </row>
    <row r="142" spans="1:21" ht="15.75" x14ac:dyDescent="0.25">
      <c r="B142" s="76"/>
    </row>
  </sheetData>
  <mergeCells count="64">
    <mergeCell ref="A133:B133"/>
    <mergeCell ref="A132:B132"/>
    <mergeCell ref="A135:B135"/>
    <mergeCell ref="M13:R13"/>
    <mergeCell ref="L14:M14"/>
    <mergeCell ref="A69:B69"/>
    <mergeCell ref="A71:B71"/>
    <mergeCell ref="A38:R38"/>
    <mergeCell ref="H16:I16"/>
    <mergeCell ref="A134:B134"/>
    <mergeCell ref="A131:B131"/>
    <mergeCell ref="A70:B70"/>
    <mergeCell ref="J16:J17"/>
    <mergeCell ref="K16:K17"/>
    <mergeCell ref="E16:E17"/>
    <mergeCell ref="A136:B136"/>
    <mergeCell ref="F16:G16"/>
    <mergeCell ref="A45:R45"/>
    <mergeCell ref="A74:R74"/>
    <mergeCell ref="A75:R75"/>
    <mergeCell ref="A80:R80"/>
    <mergeCell ref="A87:R87"/>
    <mergeCell ref="A100:R100"/>
    <mergeCell ref="A19:R19"/>
    <mergeCell ref="A20:R20"/>
    <mergeCell ref="A22:B22"/>
    <mergeCell ref="A23:R23"/>
    <mergeCell ref="A29:R29"/>
    <mergeCell ref="Q16:Q17"/>
    <mergeCell ref="A129:B129"/>
    <mergeCell ref="B16:B17"/>
    <mergeCell ref="O1:R1"/>
    <mergeCell ref="A72:B72"/>
    <mergeCell ref="A6:B6"/>
    <mergeCell ref="O6:P6"/>
    <mergeCell ref="O7:P7"/>
    <mergeCell ref="A8:N8"/>
    <mergeCell ref="O8:P8"/>
    <mergeCell ref="J12:K12"/>
    <mergeCell ref="A14:K14"/>
    <mergeCell ref="A15:R15"/>
    <mergeCell ref="B11:D12"/>
    <mergeCell ref="J11:K11"/>
    <mergeCell ref="B13:D13"/>
    <mergeCell ref="H11:I11"/>
    <mergeCell ref="H12:I12"/>
    <mergeCell ref="A16:A17"/>
    <mergeCell ref="B3:E3"/>
    <mergeCell ref="N3:R3"/>
    <mergeCell ref="B4:E4"/>
    <mergeCell ref="N4:R4"/>
    <mergeCell ref="N5:R5"/>
    <mergeCell ref="A5:D5"/>
    <mergeCell ref="M11:R11"/>
    <mergeCell ref="A73:B73"/>
    <mergeCell ref="A128:B128"/>
    <mergeCell ref="A130:B130"/>
    <mergeCell ref="A123:R123"/>
    <mergeCell ref="R16:R17"/>
    <mergeCell ref="C16:C17"/>
    <mergeCell ref="D16:D17"/>
    <mergeCell ref="A68:B68"/>
    <mergeCell ref="M12:R12"/>
    <mergeCell ref="L16:P16"/>
  </mergeCells>
  <pageMargins left="0.36" right="0.17" top="0.39370078740157483" bottom="0.19685039370078741" header="0.31496062992125984" footer="0.31496062992125984"/>
  <pageSetup paperSize="9" scale="53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7</vt:lpstr>
      <vt:lpstr>'7'!Область_печати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buhgalter</dc:creator>
  <cp:lastModifiedBy>MADOU7</cp:lastModifiedBy>
  <cp:lastPrinted>2025-10-17T09:43:09Z</cp:lastPrinted>
  <dcterms:created xsi:type="dcterms:W3CDTF">2019-01-09T06:35:49Z</dcterms:created>
  <dcterms:modified xsi:type="dcterms:W3CDTF">2026-08-10T04:34:10Z</dcterms:modified>
</cp:coreProperties>
</file>